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OPDB2018 -filterretweets -fil" sheetId="1" r:id="rId3"/>
    <sheet state="visible" name="Twitter Archiver Logs" sheetId="2" r:id="rId4"/>
  </sheets>
  <definedNames/>
  <calcPr/>
</workbook>
</file>

<file path=xl/sharedStrings.xml><?xml version="1.0" encoding="utf-8"?>
<sst xmlns="http://schemas.openxmlformats.org/spreadsheetml/2006/main" count="476" uniqueCount="187">
  <si>
    <t>Date</t>
  </si>
  <si>
    <t>Event Log</t>
  </si>
  <si>
    <t>Twitter Query: #POPDB2018 -filter:retweets -filter:replies</t>
  </si>
  <si>
    <t>The sheet will store the Twitter Logs</t>
  </si>
  <si>
    <t>User Details</t>
  </si>
  <si>
    <t>Fetched 1 tweets for #POPDB2018 -filter:retweets -filter:replies</t>
  </si>
  <si>
    <t>Screen Name</t>
  </si>
  <si>
    <t>Full Name</t>
  </si>
  <si>
    <t>Tweet Text</t>
  </si>
  <si>
    <t>Tweet ID</t>
  </si>
  <si>
    <t>Link(s)</t>
  </si>
  <si>
    <t>Media</t>
  </si>
  <si>
    <t>Location</t>
  </si>
  <si>
    <t>Retweets</t>
  </si>
  <si>
    <t>Favorites</t>
  </si>
  <si>
    <t>App</t>
  </si>
  <si>
    <t>Followers</t>
  </si>
  <si>
    <t>Follows</t>
  </si>
  <si>
    <t>Listed</t>
  </si>
  <si>
    <t>Verfied</t>
  </si>
  <si>
    <t>User Since</t>
  </si>
  <si>
    <t>Bio</t>
  </si>
  <si>
    <t>Website</t>
  </si>
  <si>
    <t>Timezone</t>
  </si>
  <si>
    <t>Profile Image</t>
  </si>
  <si>
    <t>Adam Wilton</t>
  </si>
  <si>
    <t>#POPDB2018 was such an incredible conference! Thanks to Robbie Blaha and @POPDB_BC. Here is the Twitter archive from both days -  @TDB_Allana @Lindmam @SMcIntoshSD38</t>
  </si>
  <si>
    <t>https://docs.google.com/spreadsheets/d/1LGpLVxHbBZLtYwsKRTfpfd271_hbxoh6qmTQh0jIXtE/edit?usp=sharing</t>
  </si>
  <si>
    <t>Vancouver, British Columbia</t>
  </si>
  <si>
    <t>Teacher of students with visual impairments, certified O&amp;M specialist, provincial resource program manager, PhD. Opinions are my own.</t>
  </si>
  <si>
    <t>Rosa Bella</t>
  </si>
  <si>
    <t>Great conference! Almost overwhelmed with the amount of useable information! #POPDB2018</t>
  </si>
  <si>
    <t>Vancouver BC</t>
  </si>
  <si>
    <t>Behaviour is their way of seeking information. #POPDB2018</t>
  </si>
  <si>
    <t>Linda Stirrett</t>
  </si>
  <si>
    <t>#popdb2018 Robbie Blaha - common sense, southern comfort, charm &amp; humour. Texas’ Brene Brown of deaf-blindness. Thanks Robbie &amp;amp; POPDB!!</t>
  </si>
  <si>
    <t>👤</t>
  </si>
  <si>
    <t>Disabled people don’t always just want help. Sometimes they just want someone to listen #POPDB2018</t>
  </si>
  <si>
    <t>Cheeks</t>
  </si>
  <si>
    <t>Learning about ‘good will glaucoma’ this afternoon! #POPDB2018</t>
  </si>
  <si>
    <t>the ol' prospector.</t>
  </si>
  <si>
    <t>Carrie MacLean</t>
  </si>
  <si>
    <t>#POPDB2018 friends for life dbproud</t>
  </si>
  <si>
    <t>https://pbs.twimg.com/media/Dt2VFuyU0AEIM-N.jpg</t>
  </si>
  <si>
    <t>still learning how to use twitter and all the lingo!</t>
  </si>
  <si>
    <t>Don’t attack people with help. #POPDB2018</t>
  </si>
  <si>
    <t>tami levinson</t>
  </si>
  <si>
    <t>At school we need to be mindful that friendship and help need to be distinguished. #POPDB2018</t>
  </si>
  <si>
    <t>Allana Pierce</t>
  </si>
  <si>
    <t>Other kids are the single most untapped resource #popdb2018</t>
  </si>
  <si>
    <t>Surrey, BC, Canada</t>
  </si>
  <si>
    <t>Provincial Outreach Program for Students with Deafblindness | Richmond SD #38 | Views are my own</t>
  </si>
  <si>
    <t>http://popdb.sd38.bc.ca/</t>
  </si>
  <si>
    <t>When friendship is a goal, then it becomes a task. Distinguish help from friendship. #popdb2018</t>
  </si>
  <si>
    <t>Friendship is 1/3 part proximity and 2/3 magic and you can't force that magic (Norman Kunc) #popdb2018</t>
  </si>
  <si>
    <t>Problems with help include the motivations behind it - e.g., it feels good (self gratifying), control (disguised as help), and relieves anxiety #popdb2018</t>
  </si>
  <si>
    <t>"When you're disabled, you don't get help. You get attacked by help. It can be minor or infuriating." Norman Kunc #POPDB2018</t>
  </si>
  <si>
    <t>"Professional caregivers aren't born. They're made." - Norman Kunc #POPDB2018</t>
  </si>
  <si>
    <t>Kristina Baker</t>
  </si>
  <si>
    <t>Help can contaminate an authentic friendship - Norman Kunc #POPDB2018</t>
  </si>
  <si>
    <t>West Coast -Canada</t>
  </si>
  <si>
    <t>Your only fully dressed with a smile</t>
  </si>
  <si>
    <t>Joleen Java~jogger</t>
  </si>
  <si>
    <t>A lot can happen in 5 minutes. Make it count! #POPDB2018</t>
  </si>
  <si>
    <t>Surrey</t>
  </si>
  <si>
    <t>Healthy ways to make your meals marvelous using our unique blends of spices and cookware. I love using these products in my everyday meals!!</t>
  </si>
  <si>
    <t>http://joleenturgeon.epicure.com/en</t>
  </si>
  <si>
    <t>A lot can happen in 5 min! #POPDB2018</t>
  </si>
  <si>
    <t>Try not talking to other adults in the classroom - can’t have divided attention with students with #deafblindness. Adult cross-talk is disruptive to everyone. #popdb2018</t>
  </si>
  <si>
    <t>They need to understand and know the days of the week before you teach the words yesterday and tomorrow. #POPDB2018</t>
  </si>
  <si>
    <t>Help then work that wait muscle! #POPDB2018</t>
  </si>
  <si>
    <t>When these kids end it they are done...we need to honour that! #POPDB2018</t>
  </si>
  <si>
    <t>“Serve and return” games - responsive and reciprocal interactions to manage stress response for students with #deafblindness  #POPDB2018</t>
  </si>
  <si>
    <t>https://developingchild.harvard.edu/science/key-concepts/serve-and-return/</t>
  </si>
  <si>
    <t>Serve and Return works...Harvard says so! #POPDB2018</t>
  </si>
  <si>
    <t>These students are building attending. This is powerful brain work!- Robbie Blaha #POPDB2018</t>
  </si>
  <si>
    <t>The kids are Active Agents! Intervenors encourage active participation throughout every activity. #POPDB2018</t>
  </si>
  <si>
    <t>The concept of requesting comes before choice making. If a student with #deafblindness isn’t asking for one thing, why give them two or more things? Dr. van Dijk’s “resonance games.” #POPDB2018</t>
  </si>
  <si>
    <t>Calendar systems are a timepiece as valuable as any clock or wristwatch for students with #deafblindness #popdb2018</t>
  </si>
  <si>
    <t>Understanding chunks of time #POPDB2018</t>
  </si>
  <si>
    <t>Building a sense of future! Robbie Blaha #POPDB2018</t>
  </si>
  <si>
    <t>Remebering the purpose behind a strategy will help ensure you use it consistently. The benefits are worth the time investment! #POPDB2018</t>
  </si>
  <si>
    <t>https://pbs.twimg.com/media/Dt1YgWMVAAAyazK.jpg</t>
  </si>
  <si>
    <t>All calendar systems: 1) reflect a time frame; 2) depict distinct chunks of time; 3) mark past from future; 4) use Ss communication system; 5) teach time concepts/vocabulary; 6) expand/evolve over time #POPDB2018</t>
  </si>
  <si>
    <t>Calendar systems provide the team with a powerful tool for working through stressful change points and unexpected adjustments/events with students with #deafblindness #POPDB2018</t>
  </si>
  <si>
    <t>I could listen to Robbie for hours! I am thankful gor yhe opportunity to be here learning from her insightful wisdom. Thank you! #POPDB2018 RT @cdba_bc: POPDB Conference Day 2: Robbie Blaha shares oh, so much knowledge! #POPDB2018</t>
  </si>
  <si>
    <t>https://twitter.com/cdba_bc/status/1071103549969379328</t>
  </si>
  <si>
    <t>In the context of a calendar system, “change” becomes a time word - words that are tied to emotions are the ones that are learned (regardless of how abstract the word is) #POPDB2018</t>
  </si>
  <si>
    <t>CDBA-BC</t>
  </si>
  <si>
    <t>‘WAIT’ means YES!!! #POPDB2018 #deafblind</t>
  </si>
  <si>
    <t>New Westminster, British Columbia</t>
  </si>
  <si>
    <t>http://www.cdbabc.ca</t>
  </si>
  <si>
    <t>‘This is Harvard, Dude!’ Deafblind Strategies: Charging Stations, Greeting Rituals, Plus One, Deafblind Time - Thank you Robbie! #POPDB2018 #deafblind</t>
  </si>
  <si>
    <t>Wow, strong!! Children are like POWs if they don’t have a calendar system. (POW alternate “People on wait!”) #POPDB2018</t>
  </si>
  <si>
    <t>Calendar systems create time and space for meaningful conversations with students with #deafblindness #POPDB2018</t>
  </si>
  <si>
    <t>Calendars systems for students with #deafblindness allow learners to have a past and future and not be stuck in the present. #POPDB2018 (@POPDB_BC - this is some of the most profound prof learning I’ve ever experienced - thank you so much!)</t>
  </si>
  <si>
    <t>POPDB Conference Day 2: Robbie Blaha shares oh, so much knowledge! #POPDB2018</t>
  </si>
  <si>
    <t>To never reminisce, to not have a past is incredibly challenging - strong rationale for the use of calendar systems with students with #deafblindness #POPDB2018</t>
  </si>
  <si>
    <t>Calendar systems are a #Mentalhealth consideration - need to have things to look forward to (lift spirits), need to know what's coming, provides sense of security. #POPDB2018</t>
  </si>
  <si>
    <t>Adressing Sexuality Education. "If you ignore it then you endorse it," in regards to masterbation. Be mindful of your reaction (or lack thereof). Ensure everyone agrees upon the behavior, especially parents. #POPDB2018 Greatful this topic is being discussed.</t>
  </si>
  <si>
    <t>Students with #deafblindess might not have a good grasp of the concept of a "friend" - need to make sure that a "friend" is not just anyone that the student interacts with. #POPDB2018</t>
  </si>
  <si>
    <t>When students with #deafblindness are too sensory-focused, engagement with learning environment is compromised. If self-stimulation is ignored it is endorsed - there is no middle ground. #POPDB2018</t>
  </si>
  <si>
    <t>“THERE IS ALWATS TIME WHEN IT COMES TO ACCESS” Robbie Blaha - I will be using this quote often!! #POPDB2018</t>
  </si>
  <si>
    <t>Heidi Mueller Light</t>
  </si>
  <si>
    <t>Amazing conference! #popdb2018 #deafblindness</t>
  </si>
  <si>
    <t>Special education teacher in north-central British Columbia, Canada.</t>
  </si>
  <si>
    <t>In terms of appearance/dressing students who are #deafblind need to know that typically sighted/hearing people can be a #hotmess too 😄 #popdb2018</t>
  </si>
  <si>
    <t>Be sure to have sexuality education written into the individualized program plan for the student with #deafblindness so everyone on the team knows that this is an appropriate topic #popdb2018</t>
  </si>
  <si>
    <t>Ask - "could the cause of inappropriate touching by students with #deafblindness be an attempt to gather information?" How could the same information be gathered in a more appropriate way? #POPDB2018</t>
  </si>
  <si>
    <t>Signs for "Ask" and "Private" are important for working on appropraite touch with students with #deafblindness #POPDB2018</t>
  </si>
  <si>
    <t>Rizpa</t>
  </si>
  <si>
    <t>Important sign to ask #POPDB2018</t>
  </si>
  <si>
    <t>Recognizing that in North America, students with #deafblindness are constantly negotiating #learning through #touch in a non-contact society. #POPDB2018</t>
  </si>
  <si>
    <t>I agree. Another amazing presentation for the annual conference. Thank you POPDB and Rbbie Blaha #POPDB2018 RT @carebearmac: loving the conference for Intervenors. you rock Robbie Blaha #POPDB2018</t>
  </si>
  <si>
    <t>https://twitter.com/carebearmac/status/1070791952205996032</t>
  </si>
  <si>
    <t>https://pbs.twimg.com/media/Dtw3l-NU8AAG_gx.jpg</t>
  </si>
  <si>
    <t>Don’t create a stripper!! #POPDB2018</t>
  </si>
  <si>
    <t>What’s appropriate in sexuality education - teach for the future. Think - is this behaviour going to be appropriate in 1, 3, 5 years? #popdb2018</t>
  </si>
  <si>
    <t>Teach for the future. #deafblind #popdb2018</t>
  </si>
  <si>
    <t>Resource  #popdb2018 #deafblind</t>
  </si>
  <si>
    <t>http://www.pathstoliteracy.org/overview-orientation-and-mobility</t>
  </si>
  <si>
    <t>Some O&amp;M skills may not be possible for a student with #deafblindness due to the limits of his/her hearing aids settings #popdb2018</t>
  </si>
  <si>
    <t>loving the conference for Intervenors. you rock Robbie Blaha #POPDB2018</t>
  </si>
  <si>
    <t>Hearing needs to be balanced in both ears for students with #deafblindness to be able to effectively localize #OandM #POPDB2018</t>
  </si>
  <si>
    <t>What are the students’ accommodations? What is their number one sense to access information? IEP’s...put that in! #POPDB2018</t>
  </si>
  <si>
    <t>Don’t be a thief! #POPDB2018</t>
  </si>
  <si>
    <t>Plus one (+1) Strategy. Teach one fact on level two. Use something they love! Expand on it! #POPDB2018</t>
  </si>
  <si>
    <t>belleamanda</t>
  </si>
  <si>
    <t>“DEAFBLIND PACE is a learning strategy” #POPDB2018</t>
  </si>
  <si>
    <t xml:space="preserve">Vancouver </t>
  </si>
  <si>
    <t>instagram: @belleamanda</t>
  </si>
  <si>
    <t>Habituation to meaninglessness. Attach meaning to the sound! #POPDB2018</t>
  </si>
  <si>
    <t>Habituation to sensory stimuli is an indication of auditory memory. Ability to make decisions on what is worth attending to #popdb2018</t>
  </si>
  <si>
    <t>Zip it! Students with #Deafblindness may not be able to separate the substance from the noise if professionals are too verbose. #popdb2018</t>
  </si>
  <si>
    <t>Goal has to be a cohesive sensory experience for learners #popdb2018 RT @TVI_Adam: “Multi sensory approach” isn’t a very informative term - all senses are not created equal. Important to not assume all inputs are of equal value to the learner #popdb2018</t>
  </si>
  <si>
    <t>https://twitter.com/tvi_adam/status/1070762375320559616</t>
  </si>
  <si>
    <t>“Multi sensory approach” isn’t a very informative term - all senses are not created equal. Important to not assume all inputs are of equal value to the learner #popdb2018</t>
  </si>
  <si>
    <t>Follow what students with #Deafblindness love when it comes to introducing concepts - systematic concept teaching is overwhelming. #popdb2018</t>
  </si>
  <si>
    <t>Follow your student’s heart with objects. Add another fact #deafblind #popdb2018</t>
  </si>
  <si>
    <t>“Deafblind time is a learning strategy” Robbie Blaha #POPDB2018</t>
  </si>
  <si>
    <t>Rhythm is hard wired according to Harvard #POPDB2018</t>
  </si>
  <si>
    <t>Where is the “yoohoo” place for alerting a student with #deafblindness #popdb2018</t>
  </si>
  <si>
    <t>Great morning of learning with Robbie Blaha - why we need our ‘spots’ aka charging stations #itsharvarddude #POPDB2018</t>
  </si>
  <si>
    <t>https://pbs.twimg.com/media/DtwVU5wU4AAzSLl.jpg</t>
  </si>
  <si>
    <t>#POPDB2018 Charging Stations. Create an area for the kids to recharge. We all have a "my spot" area in our lives to calm and destress.</t>
  </si>
  <si>
    <t>It's exhausting to have #deafblindness and physical reserves are quickly depleted - professionals need to recognize this and plan programming and spaces accordingly. #POPDB2018</t>
  </si>
  <si>
    <t>The calendar also acts as a Charging system for students with #deafblindness #popdb2018</t>
  </si>
  <si>
    <t>Charging stations get kids to a state of calm and kids can’t learn unless they are in a calm state! #POPDB2018</t>
  </si>
  <si>
    <t>A strategy for fostering #resilience in students with #deafblindness #POPDB2018 RT @TVI_Adam: Engineering a "spot" in the classroom - a consistent place in the classroom where students with #deafblindness can feel safe and secure and have #sensory needs met - a charging station! #POPDB2018</t>
  </si>
  <si>
    <t>https://twitter.com/TVI_Adam/status/1070751631313055744</t>
  </si>
  <si>
    <t>“Charging stations” calms the nervous system #POPDB2018</t>
  </si>
  <si>
    <t>Sheila McIntosh</t>
  </si>
  <si>
    <t>#POPDB2018</t>
  </si>
  <si>
    <t>https://pbs.twimg.com/media/DtwTBUjV4AAM60X.jpg</t>
  </si>
  <si>
    <t>Engineering a "spot" in the classroom - a consistent place in the classroom where students with #deafblindness can feel safe and secure and have #sensory needs met - a charging station! #POPDB2018</t>
  </si>
  <si>
    <t>“Charging Stations” for students with stress #deafblind. Provides comfort and safety #popdb2018</t>
  </si>
  <si>
    <t>Deaf blind students are at a high risk of Toxic stress- a physiological reality #popdb2018</t>
  </si>
  <si>
    <t>Harvard study on chronic stress in children - students with #deafblindness are at risk of toxic stress. #popdb2018</t>
  </si>
  <si>
    <t>It’s stressful to be #deafblind. It’s is difficult on the central nervous system #popdb2018</t>
  </si>
  <si>
    <t>#POPDB2018 pacing "Deafblind time" is a critical component to their learning.</t>
  </si>
  <si>
    <t>#POPDB2018 Incidental learning; rememrber that these children lack the access to this unlimited form of information.</t>
  </si>
  <si>
    <t>“Deafblind Time” - going at our students pace #popdb2018 #deafblind #instructionalstyle</t>
  </si>
  <si>
    <t>Remember that we (professionals) are unpredictable to students with #deafblindness ("loose cannons"). We're always in this big hurry. Students need different pacing - "deafblind time" #POPDB2018</t>
  </si>
  <si>
    <t>Breadth and depth of incidental #learning opportunities determine, in part, the completeness and meaningfulness of students' concepts. #popdb2018</t>
  </si>
  <si>
    <t>POPDB Conference is on now! Robbie Blaha shares her wisdom...Can’t wait!!! #POPDB2018</t>
  </si>
  <si>
    <t>KRichards</t>
  </si>
  <si>
    <t>Loving Robbie's humour and stories. #POPDB2018</t>
  </si>
  <si>
    <t>Breathe. Only those things I notice shape my mind.</t>
  </si>
  <si>
    <t>The Dr. van Dijk quotes have started! "No behaviour is meaningless - you just don't know what you're looking at" #POPDB2018</t>
  </si>
  <si>
    <t>"Wait and See" versus "Hide and Watch" - sitting back and waiting versus actively learning from students and taking their lead #POPDB2018</t>
  </si>
  <si>
    <t>#POPDB2018 Thank you, Robbie Blaha for speaking at our conference! We are so happy you are here!</t>
  </si>
  <si>
    <t>https://pbs.twimg.com/media/DtwBbGnVYAAk_LQ.jpg</t>
  </si>
  <si>
    <t>Providing access to teachers of students with #deafblindness &amp; #intervenors is not a favour to students - it is an essential need based on their unique #learning style #POPDB2018</t>
  </si>
  <si>
    <t>#POPDB2018 excited to hear Robbie Blaha address Appropriate Programing for Students with Deafblindness.</t>
  </si>
  <si>
    <t>Mentioned by @TDB_Allana - a classic resource!  #POPDB2018</t>
  </si>
  <si>
    <t>https://www.tsbvi.edu/curriculum-a-publications/1024-calendars-for-students-with-multiple-impairments-including-deafblindness</t>
  </si>
  <si>
    <t>#POPDB2018 Thank you, Terry, for opening our conference!</t>
  </si>
  <si>
    <t>https://pbs.twimg.com/media/Dtv-4uzUwAANqdt.jpg</t>
  </si>
  <si>
    <t>Robbie Blaha from @TSBVI_Outreach on "Exploring Appropriate Programming for Students with #Deafblindness" at #POPDB2018 coming up!</t>
  </si>
  <si>
    <t>#POPDB2018 Conference starts tomorrow! So looking forward to hearing Robbie Blaha's talk.</t>
  </si>
  <si>
    <t>Vancouver Island, BC, Canada</t>
  </si>
  <si>
    <t>Teacher of Students with Deafblindness POPDB SD#38</t>
  </si>
  <si>
    <t>Dr Linda Mamer</t>
  </si>
  <si>
    <t>It is close!! Robbie is in Canada!! #POPDB2018</t>
  </si>
  <si>
    <t>Vancouver</t>
  </si>
  <si>
    <t>Deafblind Consultant</t>
  </si>
  <si>
    <t>#POPDB2018 Two more sleeps until our conference! Exciting!</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</si>
</sst>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h:mm:ss"/>
    <numFmt numFmtId="165" formatCode="M/d/yyyy H:mm:ss"/>
    <numFmt numFmtId="166" formatCode="M/d/yyyy"/>
  </numFmts>
  <fonts count="10">
    <font>
      <sz val="10.0"/>
      <color rgb="FF000000"/>
      <name val="Arial"/>
    </font>
    <font>
      <color rgb="FFFFFFFF"/>
    </font>
    <font/>
    <font>
      <sz val="9.0"/>
      <color rgb="FFFFFFFF"/>
      <name val="Droid Sans"/>
    </font>
    <font>
      <sz val="8.0"/>
      <color rgb="FFFFFFFF"/>
      <name val="Droid Sans"/>
    </font>
    <font>
      <sz val="8.0"/>
      <name val="Droid Sans"/>
    </font>
    <font>
      <u/>
      <sz val="8.0"/>
      <color rgb="FF0000FF"/>
      <name val="Droid Sans"/>
    </font>
    <font>
      <u/>
      <sz val="8.0"/>
      <color rgb="FF0000FF"/>
      <name val="Droid Sans"/>
    </font>
    <font>
      <u/>
      <sz val="8.0"/>
      <color rgb="FF0000FF"/>
      <name val="Droid Sans"/>
    </font>
    <font>
      <u/>
      <sz val="8.0"/>
      <color rgb="FF0000FF"/>
      <name val="Droid Sans"/>
    </font>
  </fonts>
  <fills count="5">
    <fill>
      <patternFill patternType="none"/>
    </fill>
    <fill>
      <patternFill patternType="lightGray"/>
    </fill>
    <fill>
      <patternFill patternType="solid">
        <fgColor rgb="FF1155CC"/>
        <bgColor rgb="FF1155CC"/>
      </patternFill>
    </fill>
    <fill>
      <patternFill patternType="solid">
        <fgColor rgb="FF3C78D8"/>
        <bgColor rgb="FF3C78D8"/>
      </patternFill>
    </fill>
    <fill>
      <patternFill patternType="solid">
        <fgColor rgb="FF4A86E8"/>
        <bgColor rgb="FF4A86E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0">
    <xf borderId="0" fillId="0" fontId="0" numFmtId="0" xfId="0" applyAlignment="1" applyFont="1">
      <alignment readingOrder="0" shrinkToFit="0" vertical="bottom" wrapText="0"/>
    </xf>
    <xf borderId="0" fillId="2" fontId="1" numFmtId="0" xfId="0" applyAlignment="1" applyFill="1" applyFont="1">
      <alignment readingOrder="0"/>
    </xf>
    <xf borderId="0" fillId="2" fontId="1" numFmtId="0" xfId="0" applyFont="1"/>
    <xf borderId="0" fillId="0" fontId="2" numFmtId="164" xfId="0" applyAlignment="1" applyFont="1" applyNumberFormat="1">
      <alignment readingOrder="0"/>
    </xf>
    <xf borderId="0" fillId="2" fontId="3" numFmtId="0" xfId="0" applyAlignment="1" applyFont="1">
      <alignment horizontal="center" readingOrder="0" shrinkToFit="0" vertical="center" wrapText="0"/>
    </xf>
    <xf borderId="0" fillId="3" fontId="4" numFmtId="0" xfId="0" applyAlignment="1" applyFill="1" applyFont="1">
      <alignment horizontal="center" readingOrder="0" shrinkToFit="0" vertical="center" wrapText="0"/>
    </xf>
    <xf borderId="0" fillId="0" fontId="2" numFmtId="0" xfId="0" applyAlignment="1" applyFont="1">
      <alignment readingOrder="0"/>
    </xf>
    <xf borderId="1" fillId="4" fontId="4" numFmtId="165" xfId="0" applyAlignment="1" applyBorder="1" applyFill="1" applyFont="1" applyNumberFormat="1">
      <alignment horizontal="center" shrinkToFit="0" vertical="center" wrapText="0"/>
    </xf>
    <xf borderId="1" fillId="4" fontId="4" numFmtId="0" xfId="0" applyAlignment="1" applyBorder="1" applyFont="1">
      <alignment horizontal="center" shrinkToFit="0" vertical="center" wrapText="0"/>
    </xf>
    <xf borderId="1" fillId="4" fontId="4" numFmtId="0" xfId="0" applyAlignment="1" applyBorder="1" applyFont="1">
      <alignment horizontal="center" shrinkToFit="0" vertical="center" wrapText="1"/>
    </xf>
    <xf borderId="1" fillId="4" fontId="4" numFmtId="0" xfId="0" applyAlignment="1" applyBorder="1" applyFont="1">
      <alignment horizontal="center" readingOrder="0" shrinkToFit="0" vertical="center" wrapText="0"/>
    </xf>
    <xf borderId="1" fillId="4" fontId="4" numFmtId="0" xfId="0" applyAlignment="1" applyBorder="1" applyFont="1">
      <alignment horizontal="center" readingOrder="0" shrinkToFit="0" vertical="center" wrapText="1"/>
    </xf>
    <xf borderId="0" fillId="0" fontId="5" numFmtId="166" xfId="0" applyAlignment="1" applyFont="1" applyNumberFormat="1">
      <alignment horizontal="center" readingOrder="0" shrinkToFit="0" vertical="center" wrapText="0"/>
    </xf>
    <xf borderId="0" fillId="0" fontId="6" numFmtId="0" xfId="0" applyAlignment="1" applyFont="1">
      <alignment shrinkToFit="0" vertical="center" wrapText="0"/>
    </xf>
    <xf borderId="0" fillId="0" fontId="5" numFmtId="0" xfId="0" applyAlignment="1" applyFont="1">
      <alignment readingOrder="0" shrinkToFit="0" vertical="center" wrapText="0"/>
    </xf>
    <xf borderId="0" fillId="0" fontId="5" numFmtId="0" xfId="0" applyAlignment="1" applyFont="1">
      <alignment readingOrder="0" shrinkToFit="0" vertical="center" wrapText="1"/>
    </xf>
    <xf borderId="0" fillId="0" fontId="7" numFmtId="0" xfId="0" applyAlignment="1" applyFont="1">
      <alignment horizontal="center" shrinkToFit="0" vertical="center" wrapText="0"/>
    </xf>
    <xf borderId="0" fillId="0" fontId="8" numFmtId="0" xfId="0" applyAlignment="1" applyFont="1">
      <alignment horizontal="left" readingOrder="0" shrinkToFit="0" vertical="center" wrapText="0"/>
    </xf>
    <xf borderId="0" fillId="0" fontId="5" numFmtId="0" xfId="0" applyAlignment="1" applyFont="1">
      <alignment horizontal="left" shrinkToFit="0" vertical="center" wrapText="0"/>
    </xf>
    <xf borderId="0" fillId="0" fontId="5" numFmtId="0" xfId="0" applyAlignment="1" applyFont="1">
      <alignment horizontal="center" readingOrder="0" shrinkToFit="0" vertical="center" wrapText="0"/>
    </xf>
    <xf borderId="0" fillId="0" fontId="9" numFmtId="0" xfId="0" applyAlignment="1" applyFont="1">
      <alignment horizontal="left" shrinkToFit="0" vertical="center" wrapText="0"/>
    </xf>
    <xf borderId="0" fillId="0" fontId="5" numFmtId="0" xfId="0" applyAlignment="1" applyFont="1">
      <alignment horizontal="center" shrinkToFit="0" vertical="center" wrapText="0"/>
    </xf>
    <xf borderId="0" fillId="0" fontId="5" numFmtId="0" xfId="0" applyAlignment="1" applyFont="1">
      <alignment horizontal="left" readingOrder="0" shrinkToFit="0" vertical="center" wrapText="0"/>
    </xf>
    <xf borderId="0" fillId="0" fontId="5" numFmtId="0" xfId="0" applyAlignment="1" applyFont="1">
      <alignment horizontal="left" readingOrder="0" shrinkToFit="0" vertical="center" wrapText="1"/>
    </xf>
    <xf borderId="0" fillId="0" fontId="5" numFmtId="0" xfId="0" applyAlignment="1" applyFont="1">
      <alignment horizontal="left" shrinkToFit="0" vertical="center" wrapText="1"/>
    </xf>
    <xf borderId="0" fillId="0" fontId="5" numFmtId="0" xfId="0" applyAlignment="1" applyFont="1">
      <alignment horizontal="center" readingOrder="0" shrinkToFit="0" vertical="center" wrapText="0"/>
    </xf>
    <xf borderId="0" fillId="0" fontId="5" numFmtId="166" xfId="0" applyAlignment="1" applyFont="1" applyNumberFormat="1">
      <alignment horizontal="center" shrinkToFit="0" vertical="center" wrapText="0"/>
    </xf>
    <xf borderId="0" fillId="0" fontId="5" numFmtId="0" xfId="0" applyAlignment="1" applyFont="1">
      <alignment shrinkToFit="0" vertical="center" wrapText="0"/>
    </xf>
    <xf borderId="0" fillId="0" fontId="5" numFmtId="0" xfId="0" applyAlignment="1" applyFont="1">
      <alignment shrinkToFit="0" vertical="center" wrapText="1"/>
    </xf>
    <xf borderId="0" fillId="0" fontId="5" numFmtId="165" xfId="0" applyAlignment="1" applyFont="1" applyNumberFormat="1">
      <alignment horizontal="center"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joleenturgeon.epicure.com/en" TargetMode="External"/><Relationship Id="rId20" Type="http://schemas.openxmlformats.org/officeDocument/2006/relationships/hyperlink" Target="https://twitter.com/carebearmac/status/1070791952205996032" TargetMode="External"/><Relationship Id="rId42" Type="http://schemas.openxmlformats.org/officeDocument/2006/relationships/hyperlink" Target="http://www.cdbabc.ca" TargetMode="External"/><Relationship Id="rId41" Type="http://schemas.openxmlformats.org/officeDocument/2006/relationships/hyperlink" Target="http://popdb.sd38.bc.ca/" TargetMode="External"/><Relationship Id="rId22" Type="http://schemas.openxmlformats.org/officeDocument/2006/relationships/hyperlink" Target="http://joleenturgeon.epicure.com/en" TargetMode="External"/><Relationship Id="rId44" Type="http://schemas.openxmlformats.org/officeDocument/2006/relationships/hyperlink" Target="http://joleenturgeon.epicure.com/en" TargetMode="External"/><Relationship Id="rId21" Type="http://schemas.openxmlformats.org/officeDocument/2006/relationships/hyperlink" Target="https://pbs.twimg.com/media/Dtw3l-NU8AAG_gx.jpg" TargetMode="External"/><Relationship Id="rId43" Type="http://schemas.openxmlformats.org/officeDocument/2006/relationships/hyperlink" Target="https://pbs.twimg.com/media/DtwBbGnVYAAk_LQ.jpg" TargetMode="External"/><Relationship Id="rId24" Type="http://schemas.openxmlformats.org/officeDocument/2006/relationships/hyperlink" Target="http://www.pathstoliteracy.org/overview-orientation-and-mobility" TargetMode="External"/><Relationship Id="rId46" Type="http://schemas.openxmlformats.org/officeDocument/2006/relationships/hyperlink" Target="https://pbs.twimg.com/media/Dtv-4uzUwAANqdt.jpg" TargetMode="External"/><Relationship Id="rId23" Type="http://schemas.openxmlformats.org/officeDocument/2006/relationships/hyperlink" Target="http://popdb.sd38.bc.ca/" TargetMode="External"/><Relationship Id="rId45" Type="http://schemas.openxmlformats.org/officeDocument/2006/relationships/hyperlink" Target="https://www.tsbvi.edu/curriculum-a-publications/1024-calendars-for-students-with-multiple-impairments-including-deafblindness" TargetMode="External"/><Relationship Id="rId1" Type="http://schemas.openxmlformats.org/officeDocument/2006/relationships/hyperlink" Target="https://docs.google.com/spreadsheets/d/1LGpLVxHbBZLtYwsKRTfpfd271_hbxoh6qmTQh0jIXtE/edit?usp=sharing" TargetMode="External"/><Relationship Id="rId2" Type="http://schemas.openxmlformats.org/officeDocument/2006/relationships/hyperlink" Target="https://pbs.twimg.com/media/Dt2VFuyU0AEIM-N.jpg" TargetMode="External"/><Relationship Id="rId3" Type="http://schemas.openxmlformats.org/officeDocument/2006/relationships/hyperlink" Target="http://popdb.sd38.bc.ca/" TargetMode="External"/><Relationship Id="rId4" Type="http://schemas.openxmlformats.org/officeDocument/2006/relationships/hyperlink" Target="http://popdb.sd38.bc.ca/" TargetMode="External"/><Relationship Id="rId9" Type="http://schemas.openxmlformats.org/officeDocument/2006/relationships/hyperlink" Target="http://joleenturgeon.epicure.com/en" TargetMode="External"/><Relationship Id="rId26" Type="http://schemas.openxmlformats.org/officeDocument/2006/relationships/hyperlink" Target="http://popdb.sd38.bc.ca/" TargetMode="External"/><Relationship Id="rId48" Type="http://schemas.openxmlformats.org/officeDocument/2006/relationships/drawing" Target="../drawings/drawing1.xml"/><Relationship Id="rId25" Type="http://schemas.openxmlformats.org/officeDocument/2006/relationships/hyperlink" Target="http://popdb.sd38.bc.ca/" TargetMode="External"/><Relationship Id="rId47" Type="http://schemas.openxmlformats.org/officeDocument/2006/relationships/hyperlink" Target="http://popdb.sd38.bc.ca/" TargetMode="External"/><Relationship Id="rId28" Type="http://schemas.openxmlformats.org/officeDocument/2006/relationships/hyperlink" Target="https://twitter.com/tvi_adam/status/1070762375320559616" TargetMode="External"/><Relationship Id="rId27" Type="http://schemas.openxmlformats.org/officeDocument/2006/relationships/hyperlink" Target="https://pbs.twimg.com/media/Dtw3l-NU8AAG_gx.jpg" TargetMode="External"/><Relationship Id="rId5" Type="http://schemas.openxmlformats.org/officeDocument/2006/relationships/hyperlink" Target="http://popdb.sd38.bc.ca/" TargetMode="External"/><Relationship Id="rId6" Type="http://schemas.openxmlformats.org/officeDocument/2006/relationships/hyperlink" Target="http://popdb.sd38.bc.ca/" TargetMode="External"/><Relationship Id="rId29" Type="http://schemas.openxmlformats.org/officeDocument/2006/relationships/hyperlink" Target="http://popdb.sd38.bc.ca/" TargetMode="External"/><Relationship Id="rId7" Type="http://schemas.openxmlformats.org/officeDocument/2006/relationships/hyperlink" Target="http://popdb.sd38.bc.ca/" TargetMode="External"/><Relationship Id="rId8" Type="http://schemas.openxmlformats.org/officeDocument/2006/relationships/hyperlink" Target="http://popdb.sd38.bc.ca/" TargetMode="External"/><Relationship Id="rId31" Type="http://schemas.openxmlformats.org/officeDocument/2006/relationships/hyperlink" Target="https://pbs.twimg.com/media/DtwVU5wU4AAzSLl.jpg" TargetMode="External"/><Relationship Id="rId30" Type="http://schemas.openxmlformats.org/officeDocument/2006/relationships/hyperlink" Target="http://popdb.sd38.bc.ca/" TargetMode="External"/><Relationship Id="rId11" Type="http://schemas.openxmlformats.org/officeDocument/2006/relationships/hyperlink" Target="http://joleenturgeon.epicure.com/en" TargetMode="External"/><Relationship Id="rId33" Type="http://schemas.openxmlformats.org/officeDocument/2006/relationships/hyperlink" Target="http://popdb.sd38.bc.ca/" TargetMode="External"/><Relationship Id="rId10" Type="http://schemas.openxmlformats.org/officeDocument/2006/relationships/hyperlink" Target="https://developingchild.harvard.edu/science/key-concepts/serve-and-return/" TargetMode="External"/><Relationship Id="rId32" Type="http://schemas.openxmlformats.org/officeDocument/2006/relationships/hyperlink" Target="http://joleenturgeon.epicure.com/en" TargetMode="External"/><Relationship Id="rId13" Type="http://schemas.openxmlformats.org/officeDocument/2006/relationships/hyperlink" Target="http://joleenturgeon.epicure.com/en" TargetMode="External"/><Relationship Id="rId35" Type="http://schemas.openxmlformats.org/officeDocument/2006/relationships/hyperlink" Target="https://pbs.twimg.com/media/DtwTBUjV4AAM60X.jpg" TargetMode="External"/><Relationship Id="rId12" Type="http://schemas.openxmlformats.org/officeDocument/2006/relationships/hyperlink" Target="https://pbs.twimg.com/media/Dt1YgWMVAAAyazK.jpg" TargetMode="External"/><Relationship Id="rId34" Type="http://schemas.openxmlformats.org/officeDocument/2006/relationships/hyperlink" Target="https://twitter.com/TVI_Adam/status/1070751631313055744" TargetMode="External"/><Relationship Id="rId15" Type="http://schemas.openxmlformats.org/officeDocument/2006/relationships/hyperlink" Target="http://joleenturgeon.epicure.com/en" TargetMode="External"/><Relationship Id="rId37" Type="http://schemas.openxmlformats.org/officeDocument/2006/relationships/hyperlink" Target="http://popdb.sd38.bc.ca/" TargetMode="External"/><Relationship Id="rId14" Type="http://schemas.openxmlformats.org/officeDocument/2006/relationships/hyperlink" Target="https://twitter.com/cdba_bc/status/1071103549969379328" TargetMode="External"/><Relationship Id="rId36" Type="http://schemas.openxmlformats.org/officeDocument/2006/relationships/hyperlink" Target="http://popdb.sd38.bc.ca/" TargetMode="External"/><Relationship Id="rId17" Type="http://schemas.openxmlformats.org/officeDocument/2006/relationships/hyperlink" Target="http://www.cdbabc.ca" TargetMode="External"/><Relationship Id="rId39" Type="http://schemas.openxmlformats.org/officeDocument/2006/relationships/hyperlink" Target="http://joleenturgeon.epicure.com/en" TargetMode="External"/><Relationship Id="rId16" Type="http://schemas.openxmlformats.org/officeDocument/2006/relationships/hyperlink" Target="http://www.cdbabc.ca" TargetMode="External"/><Relationship Id="rId38" Type="http://schemas.openxmlformats.org/officeDocument/2006/relationships/hyperlink" Target="http://popdb.sd38.bc.ca/" TargetMode="External"/><Relationship Id="rId19" Type="http://schemas.openxmlformats.org/officeDocument/2006/relationships/hyperlink" Target="http://joleenturgeon.epicure.com/en" TargetMode="External"/><Relationship Id="rId18" Type="http://schemas.openxmlformats.org/officeDocument/2006/relationships/hyperlink" Target="http://www.cdbabc.c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5.29"/>
    <col customWidth="1" min="3" max="3" width="16.29"/>
    <col customWidth="1" min="4" max="4" width="41.57"/>
    <col customWidth="1" min="5" max="5" width="17.71"/>
    <col customWidth="1" min="6" max="11" width="16.14"/>
    <col customWidth="1" min="12" max="16" width="11.14"/>
    <col customWidth="1" min="18" max="18" width="34.29"/>
    <col customWidth="1" min="19" max="19" width="19.71"/>
    <col customWidth="1" min="20" max="21" width="12.0"/>
  </cols>
  <sheetData>
    <row r="1" ht="25.5" customHeight="1">
      <c r="A1" s="4" t="s">
        <v>2</v>
      </c>
      <c r="L1" s="5" t="s">
        <v>4</v>
      </c>
    </row>
    <row r="2" ht="29.25" customHeight="1">
      <c r="A2" s="7" t="s">
        <v>0</v>
      </c>
      <c r="B2" s="8" t="s">
        <v>6</v>
      </c>
      <c r="C2" s="8" t="s">
        <v>7</v>
      </c>
      <c r="D2" s="9" t="s">
        <v>8</v>
      </c>
      <c r="E2" s="10" t="s">
        <v>9</v>
      </c>
      <c r="F2" s="10" t="s">
        <v>10</v>
      </c>
      <c r="G2" s="10" t="s">
        <v>11</v>
      </c>
      <c r="H2" s="10" t="s">
        <v>12</v>
      </c>
      <c r="I2" s="8" t="s">
        <v>13</v>
      </c>
      <c r="J2" s="8" t="s">
        <v>14</v>
      </c>
      <c r="K2" s="10" t="s">
        <v>15</v>
      </c>
      <c r="L2" s="8" t="s">
        <v>16</v>
      </c>
      <c r="M2" s="8" t="s">
        <v>17</v>
      </c>
      <c r="N2" s="10" t="s">
        <v>18</v>
      </c>
      <c r="O2" s="10" t="s">
        <v>19</v>
      </c>
      <c r="P2" s="10" t="s">
        <v>20</v>
      </c>
      <c r="Q2" s="10" t="s">
        <v>12</v>
      </c>
      <c r="R2" s="11" t="s">
        <v>21</v>
      </c>
      <c r="S2" s="10" t="s">
        <v>22</v>
      </c>
      <c r="T2" s="10" t="s">
        <v>23</v>
      </c>
      <c r="U2" s="10" t="s">
        <v>24</v>
      </c>
    </row>
    <row r="3">
      <c r="A3" s="12">
        <v>43442.614895833336</v>
      </c>
      <c r="B3" s="13" t="str">
        <f>HYPERLINK("https://twitter.com/TVI_Adam","@TVI_Adam")</f>
        <v>@TVI_Adam</v>
      </c>
      <c r="C3" s="14" t="s">
        <v>25</v>
      </c>
      <c r="D3" s="15" t="s">
        <v>26</v>
      </c>
      <c r="E3" s="16" t="str">
        <f>HYPERLINK("https://twitter.com/TVI_Adam/status/1071536260886351872","1071536260886351872")</f>
        <v>1071536260886351872</v>
      </c>
      <c r="F3" s="17" t="s">
        <v>27</v>
      </c>
      <c r="G3" s="18"/>
      <c r="H3" s="18"/>
      <c r="I3" s="19">
        <v>0.0</v>
      </c>
      <c r="J3" s="19">
        <v>0.0</v>
      </c>
      <c r="K3" s="20" t="str">
        <f>HYPERLINK("http://twitter.com","Twitter Web Client")</f>
        <v>Twitter Web Client</v>
      </c>
      <c r="L3" s="19">
        <v>1160.0</v>
      </c>
      <c r="M3" s="19">
        <v>1023.0</v>
      </c>
      <c r="N3" s="19">
        <v>32.0</v>
      </c>
      <c r="O3" s="21"/>
      <c r="P3" s="12">
        <v>41389.71351851852</v>
      </c>
      <c r="Q3" s="22" t="s">
        <v>28</v>
      </c>
      <c r="R3" s="23" t="s">
        <v>29</v>
      </c>
      <c r="S3" s="18"/>
      <c r="T3" s="18"/>
      <c r="U3" s="16" t="str">
        <f>HYPERLINK("https://pbs.twimg.com/profile_images/3574980697/bc33f22369ef416b53e8c1b0cc90a800.jpeg","View")</f>
        <v>View</v>
      </c>
    </row>
    <row r="4">
      <c r="A4" s="12">
        <v>43441.91837962963</v>
      </c>
      <c r="B4" s="13" t="str">
        <f t="shared" ref="B4:B5" si="1">HYPERLINK("https://twitter.com/BellaAdventures","@BellaAdventures")</f>
        <v>@BellaAdventures</v>
      </c>
      <c r="C4" s="14" t="s">
        <v>30</v>
      </c>
      <c r="D4" s="15" t="s">
        <v>31</v>
      </c>
      <c r="E4" s="16" t="str">
        <f>HYPERLINK("https://twitter.com/BellaAdventures/status/1071283852797128705","1071283852797128705")</f>
        <v>1071283852797128705</v>
      </c>
      <c r="F4" s="18"/>
      <c r="G4" s="18"/>
      <c r="H4" s="18"/>
      <c r="I4" s="19">
        <v>0.0</v>
      </c>
      <c r="J4" s="19">
        <v>1.0</v>
      </c>
      <c r="K4" s="20" t="str">
        <f t="shared" ref="K4:K5" si="2">HYPERLINK("https://mobile.twitter.com","Twitter Lite")</f>
        <v>Twitter Lite</v>
      </c>
      <c r="L4" s="19">
        <v>13.0</v>
      </c>
      <c r="M4" s="19">
        <v>49.0</v>
      </c>
      <c r="N4" s="19">
        <v>0.0</v>
      </c>
      <c r="O4" s="21"/>
      <c r="P4" s="12">
        <v>42636.586805555555</v>
      </c>
      <c r="Q4" s="22" t="s">
        <v>32</v>
      </c>
      <c r="R4" s="24"/>
      <c r="S4" s="18"/>
      <c r="T4" s="18"/>
      <c r="U4" s="16" t="str">
        <f t="shared" ref="U4:U5" si="3">HYPERLINK("https://pbs.twimg.com/profile_images/779870625250750464/IHAEc7f3.jpg","View")</f>
        <v>View</v>
      </c>
    </row>
    <row r="5">
      <c r="A5" s="12">
        <v>43441.916493055556</v>
      </c>
      <c r="B5" s="13" t="str">
        <f t="shared" si="1"/>
        <v>@BellaAdventures</v>
      </c>
      <c r="C5" s="14" t="s">
        <v>30</v>
      </c>
      <c r="D5" s="15" t="s">
        <v>33</v>
      </c>
      <c r="E5" s="16" t="str">
        <f>HYPERLINK("https://twitter.com/BellaAdventures/status/1071283167460376577","1071283167460376577")</f>
        <v>1071283167460376577</v>
      </c>
      <c r="F5" s="18"/>
      <c r="G5" s="18"/>
      <c r="H5" s="18"/>
      <c r="I5" s="19">
        <v>0.0</v>
      </c>
      <c r="J5" s="19">
        <v>0.0</v>
      </c>
      <c r="K5" s="20" t="str">
        <f t="shared" si="2"/>
        <v>Twitter Lite</v>
      </c>
      <c r="L5" s="19">
        <v>13.0</v>
      </c>
      <c r="M5" s="19">
        <v>49.0</v>
      </c>
      <c r="N5" s="19">
        <v>0.0</v>
      </c>
      <c r="O5" s="21"/>
      <c r="P5" s="12">
        <v>42636.586805555555</v>
      </c>
      <c r="Q5" s="22" t="s">
        <v>32</v>
      </c>
      <c r="R5" s="24"/>
      <c r="S5" s="18"/>
      <c r="T5" s="18"/>
      <c r="U5" s="16" t="str">
        <f t="shared" si="3"/>
        <v>View</v>
      </c>
    </row>
    <row r="6">
      <c r="A6" s="12">
        <v>43441.650671296295</v>
      </c>
      <c r="B6" s="13" t="str">
        <f>HYPERLINK("https://twitter.com/tuscany1959","@tuscany1959")</f>
        <v>@tuscany1959</v>
      </c>
      <c r="C6" s="14" t="s">
        <v>34</v>
      </c>
      <c r="D6" s="15" t="s">
        <v>35</v>
      </c>
      <c r="E6" s="16" t="str">
        <f>HYPERLINK("https://twitter.com/tuscany1959/status/1071186838964957184","1071186838964957184")</f>
        <v>1071186838964957184</v>
      </c>
      <c r="F6" s="18"/>
      <c r="G6" s="18"/>
      <c r="H6" s="18"/>
      <c r="I6" s="19">
        <v>0.0</v>
      </c>
      <c r="J6" s="19">
        <v>1.0</v>
      </c>
      <c r="K6" s="20" t="str">
        <f>HYPERLINK("http://twitter.com/download/iphone","Twitter for iPhone")</f>
        <v>Twitter for iPhone</v>
      </c>
      <c r="L6" s="19">
        <v>1.0</v>
      </c>
      <c r="M6" s="19">
        <v>1.0</v>
      </c>
      <c r="N6" s="19">
        <v>0.0</v>
      </c>
      <c r="O6" s="21"/>
      <c r="P6" s="12">
        <v>40727.62516203704</v>
      </c>
      <c r="Q6" s="18"/>
      <c r="R6" s="24"/>
      <c r="S6" s="18"/>
      <c r="T6" s="18"/>
      <c r="U6" s="25" t="s">
        <v>36</v>
      </c>
    </row>
    <row r="7">
      <c r="A7" s="12">
        <v>43441.62230324074</v>
      </c>
      <c r="B7" s="13" t="str">
        <f>HYPERLINK("https://twitter.com/BellaAdventures","@BellaAdventures")</f>
        <v>@BellaAdventures</v>
      </c>
      <c r="C7" s="14" t="s">
        <v>30</v>
      </c>
      <c r="D7" s="15" t="s">
        <v>37</v>
      </c>
      <c r="E7" s="16" t="str">
        <f>HYPERLINK("https://twitter.com/BellaAdventures/status/1071176559371857920","1071176559371857920")</f>
        <v>1071176559371857920</v>
      </c>
      <c r="F7" s="18"/>
      <c r="G7" s="18"/>
      <c r="H7" s="18"/>
      <c r="I7" s="19">
        <v>0.0</v>
      </c>
      <c r="J7" s="19">
        <v>1.0</v>
      </c>
      <c r="K7" s="20" t="str">
        <f>HYPERLINK("https://mobile.twitter.com","Twitter Lite")</f>
        <v>Twitter Lite</v>
      </c>
      <c r="L7" s="19">
        <v>13.0</v>
      </c>
      <c r="M7" s="19">
        <v>49.0</v>
      </c>
      <c r="N7" s="19">
        <v>0.0</v>
      </c>
      <c r="O7" s="21"/>
      <c r="P7" s="12">
        <v>42636.586805555555</v>
      </c>
      <c r="Q7" s="22" t="s">
        <v>32</v>
      </c>
      <c r="R7" s="24"/>
      <c r="S7" s="18"/>
      <c r="T7" s="18"/>
      <c r="U7" s="16" t="str">
        <f>HYPERLINK("https://pbs.twimg.com/profile_images/779870625250750464/IHAEc7f3.jpg","View")</f>
        <v>View</v>
      </c>
    </row>
    <row r="8">
      <c r="A8" s="12">
        <v>43441.62204861111</v>
      </c>
      <c r="B8" s="13" t="str">
        <f>HYPERLINK("https://twitter.com/chiaraberton","@chiaraberton")</f>
        <v>@chiaraberton</v>
      </c>
      <c r="C8" s="14" t="s">
        <v>38</v>
      </c>
      <c r="D8" s="15" t="s">
        <v>39</v>
      </c>
      <c r="E8" s="16" t="str">
        <f>HYPERLINK("https://twitter.com/chiaraberton/status/1071176464932864002","1071176464932864002")</f>
        <v>1071176464932864002</v>
      </c>
      <c r="F8" s="18"/>
      <c r="G8" s="18"/>
      <c r="H8" s="18"/>
      <c r="I8" s="19">
        <v>0.0</v>
      </c>
      <c r="J8" s="19">
        <v>1.0</v>
      </c>
      <c r="K8" s="20" t="str">
        <f>HYPERLINK("http://twitter.com/download/iphone","Twitter for iPhone")</f>
        <v>Twitter for iPhone</v>
      </c>
      <c r="L8" s="19">
        <v>58.0</v>
      </c>
      <c r="M8" s="19">
        <v>196.0</v>
      </c>
      <c r="N8" s="19">
        <v>1.0</v>
      </c>
      <c r="O8" s="21"/>
      <c r="P8" s="12">
        <v>40496.61994212963</v>
      </c>
      <c r="Q8" s="18"/>
      <c r="R8" s="23" t="s">
        <v>40</v>
      </c>
      <c r="S8" s="18"/>
      <c r="T8" s="18"/>
      <c r="U8" s="16" t="str">
        <f>HYPERLINK("https://pbs.twimg.com/profile_images/1725258781/image.jpg","View")</f>
        <v>View</v>
      </c>
    </row>
    <row r="9">
      <c r="A9" s="12">
        <v>43441.62137731482</v>
      </c>
      <c r="B9" s="13" t="str">
        <f>HYPERLINK("https://twitter.com/carebearmac","@carebearmac")</f>
        <v>@carebearmac</v>
      </c>
      <c r="C9" s="14" t="s">
        <v>41</v>
      </c>
      <c r="D9" s="15" t="s">
        <v>42</v>
      </c>
      <c r="E9" s="16" t="str">
        <f>HYPERLINK("https://twitter.com/carebearmac/status/1071176223303229441","1071176223303229441")</f>
        <v>1071176223303229441</v>
      </c>
      <c r="F9" s="18"/>
      <c r="G9" s="17" t="s">
        <v>43</v>
      </c>
      <c r="H9" s="18"/>
      <c r="I9" s="19">
        <v>0.0</v>
      </c>
      <c r="J9" s="19">
        <v>2.0</v>
      </c>
      <c r="K9" s="20" t="str">
        <f>HYPERLINK("http://twitter.com/download/android","Twitter for Android")</f>
        <v>Twitter for Android</v>
      </c>
      <c r="L9" s="19">
        <v>28.0</v>
      </c>
      <c r="M9" s="19">
        <v>132.0</v>
      </c>
      <c r="N9" s="19">
        <v>1.0</v>
      </c>
      <c r="O9" s="21"/>
      <c r="P9" s="12">
        <v>40108.87878472223</v>
      </c>
      <c r="Q9" s="18"/>
      <c r="R9" s="23" t="s">
        <v>44</v>
      </c>
      <c r="S9" s="18"/>
      <c r="T9" s="18"/>
      <c r="U9" s="16" t="str">
        <f>HYPERLINK("https://pbs.twimg.com/profile_images/3394303545/5f10ece4076e56065ecaa8307a54c89f.jpeg","View")</f>
        <v>View</v>
      </c>
    </row>
    <row r="10">
      <c r="A10" s="12">
        <v>43441.62091435185</v>
      </c>
      <c r="B10" s="13" t="str">
        <f>HYPERLINK("https://twitter.com/BellaAdventures","@BellaAdventures")</f>
        <v>@BellaAdventures</v>
      </c>
      <c r="C10" s="14" t="s">
        <v>30</v>
      </c>
      <c r="D10" s="15" t="s">
        <v>45</v>
      </c>
      <c r="E10" s="16" t="str">
        <f>HYPERLINK("https://twitter.com/BellaAdventures/status/1071176054331469824","1071176054331469824")</f>
        <v>1071176054331469824</v>
      </c>
      <c r="F10" s="18"/>
      <c r="G10" s="18"/>
      <c r="H10" s="18"/>
      <c r="I10" s="19">
        <v>0.0</v>
      </c>
      <c r="J10" s="19">
        <v>1.0</v>
      </c>
      <c r="K10" s="20" t="str">
        <f>HYPERLINK("https://mobile.twitter.com","Twitter Lite")</f>
        <v>Twitter Lite</v>
      </c>
      <c r="L10" s="19">
        <v>13.0</v>
      </c>
      <c r="M10" s="19">
        <v>49.0</v>
      </c>
      <c r="N10" s="19">
        <v>0.0</v>
      </c>
      <c r="O10" s="21"/>
      <c r="P10" s="12">
        <v>42636.586805555555</v>
      </c>
      <c r="Q10" s="22" t="s">
        <v>32</v>
      </c>
      <c r="R10" s="24"/>
      <c r="S10" s="18"/>
      <c r="T10" s="18"/>
      <c r="U10" s="16" t="str">
        <f>HYPERLINK("https://pbs.twimg.com/profile_images/779870625250750464/IHAEc7f3.jpg","View")</f>
        <v>View</v>
      </c>
    </row>
    <row r="11">
      <c r="A11" s="12">
        <v>43441.60847222222</v>
      </c>
      <c r="B11" s="13" t="str">
        <f>HYPERLINK("https://twitter.com/nwsong5","@nwsong5")</f>
        <v>@nwsong5</v>
      </c>
      <c r="C11" s="14" t="s">
        <v>46</v>
      </c>
      <c r="D11" s="15" t="s">
        <v>47</v>
      </c>
      <c r="E11" s="16" t="str">
        <f>HYPERLINK("https://twitter.com/nwsong5/status/1071171546297729025","1071171546297729025")</f>
        <v>1071171546297729025</v>
      </c>
      <c r="F11" s="18"/>
      <c r="G11" s="18"/>
      <c r="H11" s="18"/>
      <c r="I11" s="19">
        <v>0.0</v>
      </c>
      <c r="J11" s="19">
        <v>4.0</v>
      </c>
      <c r="K11" s="20" t="str">
        <f>HYPERLINK("http://twitter.com/download/iphone","Twitter for iPhone")</f>
        <v>Twitter for iPhone</v>
      </c>
      <c r="L11" s="19">
        <v>26.0</v>
      </c>
      <c r="M11" s="19">
        <v>189.0</v>
      </c>
      <c r="N11" s="19">
        <v>0.0</v>
      </c>
      <c r="O11" s="21"/>
      <c r="P11" s="12">
        <v>42300.592928240745</v>
      </c>
      <c r="Q11" s="18"/>
      <c r="R11" s="24"/>
      <c r="S11" s="18"/>
      <c r="T11" s="18"/>
      <c r="U11" s="16" t="str">
        <f>HYPERLINK("https://pbs.twimg.com/profile_images/657671327365492736/Z374f6rC.jpg","View")</f>
        <v>View</v>
      </c>
    </row>
    <row r="12">
      <c r="A12" s="12">
        <v>43441.607881944445</v>
      </c>
      <c r="B12" s="13" t="str">
        <f t="shared" ref="B12:B17" si="4">HYPERLINK("https://twitter.com/TDB_Allana","@TDB_Allana")</f>
        <v>@TDB_Allana</v>
      </c>
      <c r="C12" s="14" t="s">
        <v>48</v>
      </c>
      <c r="D12" s="15" t="s">
        <v>49</v>
      </c>
      <c r="E12" s="16" t="str">
        <f>HYPERLINK("https://twitter.com/TDB_Allana/status/1071171330903429120","1071171330903429120")</f>
        <v>1071171330903429120</v>
      </c>
      <c r="F12" s="18"/>
      <c r="G12" s="18"/>
      <c r="H12" s="18"/>
      <c r="I12" s="19">
        <v>0.0</v>
      </c>
      <c r="J12" s="19">
        <v>1.0</v>
      </c>
      <c r="K12" s="20" t="str">
        <f t="shared" ref="K12:K17" si="5">HYPERLINK("http://twitter.com","Twitter Web Client")</f>
        <v>Twitter Web Client</v>
      </c>
      <c r="L12" s="19">
        <v>233.0</v>
      </c>
      <c r="M12" s="19">
        <v>185.0</v>
      </c>
      <c r="N12" s="19">
        <v>13.0</v>
      </c>
      <c r="O12" s="21"/>
      <c r="P12" s="12">
        <v>41730.6331712963</v>
      </c>
      <c r="Q12" s="22" t="s">
        <v>50</v>
      </c>
      <c r="R12" s="23" t="s">
        <v>51</v>
      </c>
      <c r="S12" s="17" t="s">
        <v>52</v>
      </c>
      <c r="T12" s="18"/>
      <c r="U12" s="16" t="str">
        <f t="shared" ref="U12:U17" si="6">HYPERLINK("https://pbs.twimg.com/profile_images/451120735176495104/ki5vJueV.jpeg","View")</f>
        <v>View</v>
      </c>
    </row>
    <row r="13">
      <c r="A13" s="12">
        <v>43441.6006712963</v>
      </c>
      <c r="B13" s="13" t="str">
        <f t="shared" si="4"/>
        <v>@TDB_Allana</v>
      </c>
      <c r="C13" s="14" t="s">
        <v>48</v>
      </c>
      <c r="D13" s="15" t="s">
        <v>53</v>
      </c>
      <c r="E13" s="16" t="str">
        <f>HYPERLINK("https://twitter.com/TDB_Allana/status/1071168719768903680","1071168719768903680")</f>
        <v>1071168719768903680</v>
      </c>
      <c r="F13" s="18"/>
      <c r="G13" s="18"/>
      <c r="H13" s="18"/>
      <c r="I13" s="19">
        <v>0.0</v>
      </c>
      <c r="J13" s="19">
        <v>1.0</v>
      </c>
      <c r="K13" s="20" t="str">
        <f t="shared" si="5"/>
        <v>Twitter Web Client</v>
      </c>
      <c r="L13" s="19">
        <v>233.0</v>
      </c>
      <c r="M13" s="19">
        <v>185.0</v>
      </c>
      <c r="N13" s="19">
        <v>13.0</v>
      </c>
      <c r="O13" s="21"/>
      <c r="P13" s="12">
        <v>41730.6331712963</v>
      </c>
      <c r="Q13" s="22" t="s">
        <v>50</v>
      </c>
      <c r="R13" s="23" t="s">
        <v>51</v>
      </c>
      <c r="S13" s="17" t="s">
        <v>52</v>
      </c>
      <c r="T13" s="18"/>
      <c r="U13" s="16" t="str">
        <f t="shared" si="6"/>
        <v>View</v>
      </c>
    </row>
    <row r="14">
      <c r="A14" s="12">
        <v>43441.59923611111</v>
      </c>
      <c r="B14" s="13" t="str">
        <f t="shared" si="4"/>
        <v>@TDB_Allana</v>
      </c>
      <c r="C14" s="14" t="s">
        <v>48</v>
      </c>
      <c r="D14" s="15" t="s">
        <v>54</v>
      </c>
      <c r="E14" s="16" t="str">
        <f>HYPERLINK("https://twitter.com/TDB_Allana/status/1071168197200506880","1071168197200506880")</f>
        <v>1071168197200506880</v>
      </c>
      <c r="F14" s="18"/>
      <c r="G14" s="18"/>
      <c r="H14" s="18"/>
      <c r="I14" s="19">
        <v>0.0</v>
      </c>
      <c r="J14" s="19">
        <v>2.0</v>
      </c>
      <c r="K14" s="20" t="str">
        <f t="shared" si="5"/>
        <v>Twitter Web Client</v>
      </c>
      <c r="L14" s="19">
        <v>233.0</v>
      </c>
      <c r="M14" s="19">
        <v>185.0</v>
      </c>
      <c r="N14" s="19">
        <v>13.0</v>
      </c>
      <c r="O14" s="21"/>
      <c r="P14" s="12">
        <v>41730.6331712963</v>
      </c>
      <c r="Q14" s="22" t="s">
        <v>50</v>
      </c>
      <c r="R14" s="23" t="s">
        <v>51</v>
      </c>
      <c r="S14" s="17" t="s">
        <v>52</v>
      </c>
      <c r="T14" s="18"/>
      <c r="U14" s="16" t="str">
        <f t="shared" si="6"/>
        <v>View</v>
      </c>
    </row>
    <row r="15">
      <c r="A15" s="12">
        <v>43441.58851851852</v>
      </c>
      <c r="B15" s="13" t="str">
        <f t="shared" si="4"/>
        <v>@TDB_Allana</v>
      </c>
      <c r="C15" s="14" t="s">
        <v>48</v>
      </c>
      <c r="D15" s="15" t="s">
        <v>55</v>
      </c>
      <c r="E15" s="16" t="str">
        <f>HYPERLINK("https://twitter.com/TDB_Allana/status/1071164315934195712","1071164315934195712")</f>
        <v>1071164315934195712</v>
      </c>
      <c r="F15" s="18"/>
      <c r="G15" s="18"/>
      <c r="H15" s="18"/>
      <c r="I15" s="19">
        <v>0.0</v>
      </c>
      <c r="J15" s="19">
        <v>2.0</v>
      </c>
      <c r="K15" s="20" t="str">
        <f t="shared" si="5"/>
        <v>Twitter Web Client</v>
      </c>
      <c r="L15" s="19">
        <v>233.0</v>
      </c>
      <c r="M15" s="19">
        <v>185.0</v>
      </c>
      <c r="N15" s="19">
        <v>13.0</v>
      </c>
      <c r="O15" s="21"/>
      <c r="P15" s="12">
        <v>41730.6331712963</v>
      </c>
      <c r="Q15" s="22" t="s">
        <v>50</v>
      </c>
      <c r="R15" s="23" t="s">
        <v>51</v>
      </c>
      <c r="S15" s="17" t="s">
        <v>52</v>
      </c>
      <c r="T15" s="18"/>
      <c r="U15" s="16" t="str">
        <f t="shared" si="6"/>
        <v>View</v>
      </c>
    </row>
    <row r="16">
      <c r="A16" s="12">
        <v>43441.569490740745</v>
      </c>
      <c r="B16" s="13" t="str">
        <f t="shared" si="4"/>
        <v>@TDB_Allana</v>
      </c>
      <c r="C16" s="14" t="s">
        <v>48</v>
      </c>
      <c r="D16" s="15" t="s">
        <v>56</v>
      </c>
      <c r="E16" s="16" t="str">
        <f>HYPERLINK("https://twitter.com/TDB_Allana/status/1071157418204135424","1071157418204135424")</f>
        <v>1071157418204135424</v>
      </c>
      <c r="F16" s="18"/>
      <c r="G16" s="18"/>
      <c r="H16" s="18"/>
      <c r="I16" s="19">
        <v>0.0</v>
      </c>
      <c r="J16" s="19">
        <v>2.0</v>
      </c>
      <c r="K16" s="20" t="str">
        <f t="shared" si="5"/>
        <v>Twitter Web Client</v>
      </c>
      <c r="L16" s="19">
        <v>233.0</v>
      </c>
      <c r="M16" s="19">
        <v>185.0</v>
      </c>
      <c r="N16" s="19">
        <v>13.0</v>
      </c>
      <c r="O16" s="21"/>
      <c r="P16" s="12">
        <v>41730.6331712963</v>
      </c>
      <c r="Q16" s="22" t="s">
        <v>50</v>
      </c>
      <c r="R16" s="23" t="s">
        <v>51</v>
      </c>
      <c r="S16" s="17" t="s">
        <v>52</v>
      </c>
      <c r="T16" s="18"/>
      <c r="U16" s="16" t="str">
        <f t="shared" si="6"/>
        <v>View</v>
      </c>
    </row>
    <row r="17">
      <c r="A17" s="12">
        <v>43441.56375</v>
      </c>
      <c r="B17" s="13" t="str">
        <f t="shared" si="4"/>
        <v>@TDB_Allana</v>
      </c>
      <c r="C17" s="14" t="s">
        <v>48</v>
      </c>
      <c r="D17" s="15" t="s">
        <v>57</v>
      </c>
      <c r="E17" s="16" t="str">
        <f>HYPERLINK("https://twitter.com/TDB_Allana/status/1071155336759848960","1071155336759848960")</f>
        <v>1071155336759848960</v>
      </c>
      <c r="F17" s="18"/>
      <c r="G17" s="18"/>
      <c r="H17" s="18"/>
      <c r="I17" s="19">
        <v>0.0</v>
      </c>
      <c r="J17" s="19">
        <v>2.0</v>
      </c>
      <c r="K17" s="20" t="str">
        <f t="shared" si="5"/>
        <v>Twitter Web Client</v>
      </c>
      <c r="L17" s="19">
        <v>233.0</v>
      </c>
      <c r="M17" s="19">
        <v>185.0</v>
      </c>
      <c r="N17" s="19">
        <v>13.0</v>
      </c>
      <c r="O17" s="21"/>
      <c r="P17" s="12">
        <v>41730.6331712963</v>
      </c>
      <c r="Q17" s="22" t="s">
        <v>50</v>
      </c>
      <c r="R17" s="23" t="s">
        <v>51</v>
      </c>
      <c r="S17" s="17" t="s">
        <v>52</v>
      </c>
      <c r="T17" s="18"/>
      <c r="U17" s="16" t="str">
        <f t="shared" si="6"/>
        <v>View</v>
      </c>
    </row>
    <row r="18">
      <c r="A18" s="12">
        <v>43441.560625</v>
      </c>
      <c r="B18" s="13" t="str">
        <f>HYPERLINK("https://twitter.com/krissyasl","@krissyasl")</f>
        <v>@krissyasl</v>
      </c>
      <c r="C18" s="14" t="s">
        <v>58</v>
      </c>
      <c r="D18" s="15" t="s">
        <v>59</v>
      </c>
      <c r="E18" s="16" t="str">
        <f>HYPERLINK("https://twitter.com/krissyasl/status/1071154207120515072","1071154207120515072")</f>
        <v>1071154207120515072</v>
      </c>
      <c r="F18" s="18"/>
      <c r="G18" s="18"/>
      <c r="H18" s="18"/>
      <c r="I18" s="19">
        <v>1.0</v>
      </c>
      <c r="J18" s="19">
        <v>4.0</v>
      </c>
      <c r="K18" s="20" t="str">
        <f>HYPERLINK("http://twitter.com/download/iphone","Twitter for iPhone")</f>
        <v>Twitter for iPhone</v>
      </c>
      <c r="L18" s="19">
        <v>75.0</v>
      </c>
      <c r="M18" s="19">
        <v>113.0</v>
      </c>
      <c r="N18" s="19">
        <v>1.0</v>
      </c>
      <c r="O18" s="21"/>
      <c r="P18" s="12">
        <v>39920.312314814815</v>
      </c>
      <c r="Q18" s="22" t="s">
        <v>60</v>
      </c>
      <c r="R18" s="23" t="s">
        <v>61</v>
      </c>
      <c r="S18" s="18"/>
      <c r="T18" s="18"/>
      <c r="U18" s="16" t="str">
        <f>HYPERLINK("https://pbs.twimg.com/profile_images/1342265393/Photo_on_2011-03-24_at_11.14.jpg","View")</f>
        <v>View</v>
      </c>
    </row>
    <row r="19">
      <c r="A19" s="12">
        <v>43441.503958333335</v>
      </c>
      <c r="B19" s="13" t="str">
        <f>HYPERLINK("https://twitter.com/JoleenTurgeon","@JoleenTurgeon")</f>
        <v>@JoleenTurgeon</v>
      </c>
      <c r="C19" s="14" t="s">
        <v>62</v>
      </c>
      <c r="D19" s="15" t="s">
        <v>63</v>
      </c>
      <c r="E19" s="16" t="str">
        <f>HYPERLINK("https://twitter.com/JoleenTurgeon/status/1071133671862595584","1071133671862595584")</f>
        <v>1071133671862595584</v>
      </c>
      <c r="F19" s="18"/>
      <c r="G19" s="18"/>
      <c r="H19" s="18"/>
      <c r="I19" s="19">
        <v>0.0</v>
      </c>
      <c r="J19" s="19">
        <v>0.0</v>
      </c>
      <c r="K19" s="20" t="str">
        <f>HYPERLINK("http://twitter.com/download/android","Twitter for Android")</f>
        <v>Twitter for Android</v>
      </c>
      <c r="L19" s="19">
        <v>27.0</v>
      </c>
      <c r="M19" s="19">
        <v>68.0</v>
      </c>
      <c r="N19" s="19">
        <v>3.0</v>
      </c>
      <c r="O19" s="21"/>
      <c r="P19" s="12">
        <v>41764.34148148148</v>
      </c>
      <c r="Q19" s="22" t="s">
        <v>64</v>
      </c>
      <c r="R19" s="23" t="s">
        <v>65</v>
      </c>
      <c r="S19" s="17" t="s">
        <v>66</v>
      </c>
      <c r="T19" s="18"/>
      <c r="U19" s="16" t="str">
        <f>HYPERLINK("https://pbs.twimg.com/profile_images/463672946762846208/bXIdSxrb.jpeg","View")</f>
        <v>View</v>
      </c>
    </row>
    <row r="20">
      <c r="A20" s="12">
        <v>43441.501655092594</v>
      </c>
      <c r="B20" s="13" t="str">
        <f>HYPERLINK("https://twitter.com/krissyasl","@krissyasl")</f>
        <v>@krissyasl</v>
      </c>
      <c r="C20" s="14" t="s">
        <v>58</v>
      </c>
      <c r="D20" s="15" t="s">
        <v>67</v>
      </c>
      <c r="E20" s="16" t="str">
        <f>HYPERLINK("https://twitter.com/krissyasl/status/1071132835778416640","1071132835778416640")</f>
        <v>1071132835778416640</v>
      </c>
      <c r="F20" s="18"/>
      <c r="G20" s="18"/>
      <c r="H20" s="18"/>
      <c r="I20" s="19">
        <v>0.0</v>
      </c>
      <c r="J20" s="19">
        <v>0.0</v>
      </c>
      <c r="K20" s="20" t="str">
        <f t="shared" ref="K20:K27" si="7">HYPERLINK("http://twitter.com/download/iphone","Twitter for iPhone")</f>
        <v>Twitter for iPhone</v>
      </c>
      <c r="L20" s="19">
        <v>75.0</v>
      </c>
      <c r="M20" s="19">
        <v>113.0</v>
      </c>
      <c r="N20" s="19">
        <v>1.0</v>
      </c>
      <c r="O20" s="21"/>
      <c r="P20" s="12">
        <v>39920.312314814815</v>
      </c>
      <c r="Q20" s="22" t="s">
        <v>60</v>
      </c>
      <c r="R20" s="23" t="s">
        <v>61</v>
      </c>
      <c r="S20" s="18"/>
      <c r="T20" s="18"/>
      <c r="U20" s="16" t="str">
        <f>HYPERLINK("https://pbs.twimg.com/profile_images/1342265393/Photo_on_2011-03-24_at_11.14.jpg","View")</f>
        <v>View</v>
      </c>
    </row>
    <row r="21">
      <c r="A21" s="12">
        <v>43441.49665509259</v>
      </c>
      <c r="B21" s="13" t="str">
        <f>HYPERLINK("https://twitter.com/TVI_Adam","@TVI_Adam")</f>
        <v>@TVI_Adam</v>
      </c>
      <c r="C21" s="14" t="s">
        <v>25</v>
      </c>
      <c r="D21" s="15" t="s">
        <v>68</v>
      </c>
      <c r="E21" s="16" t="str">
        <f>HYPERLINK("https://twitter.com/TVI_Adam/status/1071131025307185152","1071131025307185152")</f>
        <v>1071131025307185152</v>
      </c>
      <c r="F21" s="18"/>
      <c r="G21" s="18"/>
      <c r="H21" s="18"/>
      <c r="I21" s="19">
        <v>0.0</v>
      </c>
      <c r="J21" s="19">
        <v>1.0</v>
      </c>
      <c r="K21" s="20" t="str">
        <f t="shared" si="7"/>
        <v>Twitter for iPhone</v>
      </c>
      <c r="L21" s="19">
        <v>1160.0</v>
      </c>
      <c r="M21" s="19">
        <v>1022.0</v>
      </c>
      <c r="N21" s="19">
        <v>32.0</v>
      </c>
      <c r="O21" s="21"/>
      <c r="P21" s="12">
        <v>41389.71351851852</v>
      </c>
      <c r="Q21" s="22" t="s">
        <v>28</v>
      </c>
      <c r="R21" s="23" t="s">
        <v>29</v>
      </c>
      <c r="S21" s="18"/>
      <c r="T21" s="18"/>
      <c r="U21" s="16" t="str">
        <f>HYPERLINK("https://pbs.twimg.com/profile_images/3574980697/bc33f22369ef416b53e8c1b0cc90a800.jpeg","View")</f>
        <v>View</v>
      </c>
    </row>
    <row r="22">
      <c r="A22" s="12">
        <v>43441.495520833334</v>
      </c>
      <c r="B22" s="13" t="str">
        <f t="shared" ref="B22:B24" si="8">HYPERLINK("https://twitter.com/krissyasl","@krissyasl")</f>
        <v>@krissyasl</v>
      </c>
      <c r="C22" s="14" t="s">
        <v>58</v>
      </c>
      <c r="D22" s="15" t="s">
        <v>69</v>
      </c>
      <c r="E22" s="16" t="str">
        <f>HYPERLINK("https://twitter.com/krissyasl/status/1071130613036400640","1071130613036400640")</f>
        <v>1071130613036400640</v>
      </c>
      <c r="F22" s="18"/>
      <c r="G22" s="18"/>
      <c r="H22" s="18"/>
      <c r="I22" s="19">
        <v>0.0</v>
      </c>
      <c r="J22" s="19">
        <v>0.0</v>
      </c>
      <c r="K22" s="20" t="str">
        <f t="shared" si="7"/>
        <v>Twitter for iPhone</v>
      </c>
      <c r="L22" s="19">
        <v>75.0</v>
      </c>
      <c r="M22" s="19">
        <v>113.0</v>
      </c>
      <c r="N22" s="19">
        <v>1.0</v>
      </c>
      <c r="O22" s="21"/>
      <c r="P22" s="12">
        <v>39920.312314814815</v>
      </c>
      <c r="Q22" s="22" t="s">
        <v>60</v>
      </c>
      <c r="R22" s="23" t="s">
        <v>61</v>
      </c>
      <c r="S22" s="18"/>
      <c r="T22" s="18"/>
      <c r="U22" s="16" t="str">
        <f t="shared" ref="U22:U24" si="9">HYPERLINK("https://pbs.twimg.com/profile_images/1342265393/Photo_on_2011-03-24_at_11.14.jpg","View")</f>
        <v>View</v>
      </c>
    </row>
    <row r="23">
      <c r="A23" s="12">
        <v>43441.48732638889</v>
      </c>
      <c r="B23" s="13" t="str">
        <f t="shared" si="8"/>
        <v>@krissyasl</v>
      </c>
      <c r="C23" s="14" t="s">
        <v>58</v>
      </c>
      <c r="D23" s="15" t="s">
        <v>70</v>
      </c>
      <c r="E23" s="16" t="str">
        <f>HYPERLINK("https://twitter.com/krissyasl/status/1071127642563203072","1071127642563203072")</f>
        <v>1071127642563203072</v>
      </c>
      <c r="F23" s="18"/>
      <c r="G23" s="18"/>
      <c r="H23" s="18"/>
      <c r="I23" s="19">
        <v>0.0</v>
      </c>
      <c r="J23" s="19">
        <v>0.0</v>
      </c>
      <c r="K23" s="20" t="str">
        <f t="shared" si="7"/>
        <v>Twitter for iPhone</v>
      </c>
      <c r="L23" s="19">
        <v>75.0</v>
      </c>
      <c r="M23" s="19">
        <v>113.0</v>
      </c>
      <c r="N23" s="19">
        <v>1.0</v>
      </c>
      <c r="O23" s="21"/>
      <c r="P23" s="12">
        <v>39920.312314814815</v>
      </c>
      <c r="Q23" s="22" t="s">
        <v>60</v>
      </c>
      <c r="R23" s="23" t="s">
        <v>61</v>
      </c>
      <c r="S23" s="18"/>
      <c r="T23" s="18"/>
      <c r="U23" s="16" t="str">
        <f t="shared" si="9"/>
        <v>View</v>
      </c>
    </row>
    <row r="24">
      <c r="A24" s="12">
        <v>43441.48224537037</v>
      </c>
      <c r="B24" s="13" t="str">
        <f t="shared" si="8"/>
        <v>@krissyasl</v>
      </c>
      <c r="C24" s="14" t="s">
        <v>58</v>
      </c>
      <c r="D24" s="15" t="s">
        <v>71</v>
      </c>
      <c r="E24" s="16" t="str">
        <f>HYPERLINK("https://twitter.com/krissyasl/status/1071125802752724992","1071125802752724992")</f>
        <v>1071125802752724992</v>
      </c>
      <c r="F24" s="18"/>
      <c r="G24" s="18"/>
      <c r="H24" s="18"/>
      <c r="I24" s="19">
        <v>0.0</v>
      </c>
      <c r="J24" s="19">
        <v>0.0</v>
      </c>
      <c r="K24" s="20" t="str">
        <f t="shared" si="7"/>
        <v>Twitter for iPhone</v>
      </c>
      <c r="L24" s="19">
        <v>75.0</v>
      </c>
      <c r="M24" s="19">
        <v>113.0</v>
      </c>
      <c r="N24" s="19">
        <v>1.0</v>
      </c>
      <c r="O24" s="21"/>
      <c r="P24" s="12">
        <v>39920.312314814815</v>
      </c>
      <c r="Q24" s="22" t="s">
        <v>60</v>
      </c>
      <c r="R24" s="23" t="s">
        <v>61</v>
      </c>
      <c r="S24" s="18"/>
      <c r="T24" s="18"/>
      <c r="U24" s="16" t="str">
        <f t="shared" si="9"/>
        <v>View</v>
      </c>
    </row>
    <row r="25">
      <c r="A25" s="12">
        <v>43441.479421296295</v>
      </c>
      <c r="B25" s="13" t="str">
        <f>HYPERLINK("https://twitter.com/TVI_Adam","@TVI_Adam")</f>
        <v>@TVI_Adam</v>
      </c>
      <c r="C25" s="14" t="s">
        <v>25</v>
      </c>
      <c r="D25" s="15" t="s">
        <v>72</v>
      </c>
      <c r="E25" s="16" t="str">
        <f>HYPERLINK("https://twitter.com/TVI_Adam/status/1071124778893828096","1071124778893828096")</f>
        <v>1071124778893828096</v>
      </c>
      <c r="F25" s="17" t="s">
        <v>73</v>
      </c>
      <c r="G25" s="18"/>
      <c r="H25" s="18"/>
      <c r="I25" s="19">
        <v>2.0</v>
      </c>
      <c r="J25" s="19">
        <v>3.0</v>
      </c>
      <c r="K25" s="20" t="str">
        <f t="shared" si="7"/>
        <v>Twitter for iPhone</v>
      </c>
      <c r="L25" s="19">
        <v>1160.0</v>
      </c>
      <c r="M25" s="19">
        <v>1022.0</v>
      </c>
      <c r="N25" s="19">
        <v>32.0</v>
      </c>
      <c r="O25" s="21"/>
      <c r="P25" s="12">
        <v>41389.71351851852</v>
      </c>
      <c r="Q25" s="22" t="s">
        <v>28</v>
      </c>
      <c r="R25" s="23" t="s">
        <v>29</v>
      </c>
      <c r="S25" s="18"/>
      <c r="T25" s="18"/>
      <c r="U25" s="16" t="str">
        <f>HYPERLINK("https://pbs.twimg.com/profile_images/3574980697/bc33f22369ef416b53e8c1b0cc90a800.jpeg","View")</f>
        <v>View</v>
      </c>
    </row>
    <row r="26">
      <c r="A26" s="12">
        <v>43441.47699074074</v>
      </c>
      <c r="B26" s="13" t="str">
        <f t="shared" ref="B26:B27" si="10">HYPERLINK("https://twitter.com/krissyasl","@krissyasl")</f>
        <v>@krissyasl</v>
      </c>
      <c r="C26" s="14" t="s">
        <v>58</v>
      </c>
      <c r="D26" s="15" t="s">
        <v>74</v>
      </c>
      <c r="E26" s="16" t="str">
        <f>HYPERLINK("https://twitter.com/krissyasl/status/1071123896366071808","1071123896366071808")</f>
        <v>1071123896366071808</v>
      </c>
      <c r="F26" s="18"/>
      <c r="G26" s="18"/>
      <c r="H26" s="18"/>
      <c r="I26" s="19">
        <v>1.0</v>
      </c>
      <c r="J26" s="19">
        <v>3.0</v>
      </c>
      <c r="K26" s="20" t="str">
        <f t="shared" si="7"/>
        <v>Twitter for iPhone</v>
      </c>
      <c r="L26" s="19">
        <v>75.0</v>
      </c>
      <c r="M26" s="19">
        <v>113.0</v>
      </c>
      <c r="N26" s="19">
        <v>1.0</v>
      </c>
      <c r="O26" s="21"/>
      <c r="P26" s="12">
        <v>39920.312314814815</v>
      </c>
      <c r="Q26" s="22" t="s">
        <v>60</v>
      </c>
      <c r="R26" s="23" t="s">
        <v>61</v>
      </c>
      <c r="S26" s="18"/>
      <c r="T26" s="18"/>
      <c r="U26" s="16" t="str">
        <f t="shared" ref="U26:U27" si="11">HYPERLINK("https://pbs.twimg.com/profile_images/1342265393/Photo_on_2011-03-24_at_11.14.jpg","View")</f>
        <v>View</v>
      </c>
    </row>
    <row r="27">
      <c r="A27" s="12">
        <v>43441.47583333333</v>
      </c>
      <c r="B27" s="13" t="str">
        <f t="shared" si="10"/>
        <v>@krissyasl</v>
      </c>
      <c r="C27" s="14" t="s">
        <v>58</v>
      </c>
      <c r="D27" s="15" t="s">
        <v>75</v>
      </c>
      <c r="E27" s="16" t="str">
        <f>HYPERLINK("https://twitter.com/krissyasl/status/1071123478734983168","1071123478734983168")</f>
        <v>1071123478734983168</v>
      </c>
      <c r="F27" s="18"/>
      <c r="G27" s="18"/>
      <c r="H27" s="18"/>
      <c r="I27" s="19">
        <v>1.0</v>
      </c>
      <c r="J27" s="19">
        <v>4.0</v>
      </c>
      <c r="K27" s="20" t="str">
        <f t="shared" si="7"/>
        <v>Twitter for iPhone</v>
      </c>
      <c r="L27" s="19">
        <v>75.0</v>
      </c>
      <c r="M27" s="19">
        <v>113.0</v>
      </c>
      <c r="N27" s="19">
        <v>1.0</v>
      </c>
      <c r="O27" s="21"/>
      <c r="P27" s="12">
        <v>39920.312314814815</v>
      </c>
      <c r="Q27" s="22" t="s">
        <v>60</v>
      </c>
      <c r="R27" s="23" t="s">
        <v>61</v>
      </c>
      <c r="S27" s="18"/>
      <c r="T27" s="18"/>
      <c r="U27" s="16" t="str">
        <f t="shared" si="11"/>
        <v>View</v>
      </c>
    </row>
    <row r="28">
      <c r="A28" s="12">
        <v>43441.474490740744</v>
      </c>
      <c r="B28" s="13" t="str">
        <f>HYPERLINK("https://twitter.com/JoleenTurgeon","@JoleenTurgeon")</f>
        <v>@JoleenTurgeon</v>
      </c>
      <c r="C28" s="14" t="s">
        <v>62</v>
      </c>
      <c r="D28" s="15" t="s">
        <v>76</v>
      </c>
      <c r="E28" s="16" t="str">
        <f>HYPERLINK("https://twitter.com/JoleenTurgeon/status/1071122991088492544","1071122991088492544")</f>
        <v>1071122991088492544</v>
      </c>
      <c r="F28" s="18"/>
      <c r="G28" s="18"/>
      <c r="H28" s="18"/>
      <c r="I28" s="19">
        <v>1.0</v>
      </c>
      <c r="J28" s="19">
        <v>2.0</v>
      </c>
      <c r="K28" s="20" t="str">
        <f>HYPERLINK("http://twitter.com/download/android","Twitter for Android")</f>
        <v>Twitter for Android</v>
      </c>
      <c r="L28" s="19">
        <v>27.0</v>
      </c>
      <c r="M28" s="19">
        <v>68.0</v>
      </c>
      <c r="N28" s="19">
        <v>3.0</v>
      </c>
      <c r="O28" s="21"/>
      <c r="P28" s="12">
        <v>41764.34148148148</v>
      </c>
      <c r="Q28" s="22" t="s">
        <v>64</v>
      </c>
      <c r="R28" s="23" t="s">
        <v>65</v>
      </c>
      <c r="S28" s="17" t="s">
        <v>66</v>
      </c>
      <c r="T28" s="18"/>
      <c r="U28" s="16" t="str">
        <f>HYPERLINK("https://pbs.twimg.com/profile_images/463672946762846208/bXIdSxrb.jpeg","View")</f>
        <v>View</v>
      </c>
    </row>
    <row r="29">
      <c r="A29" s="12">
        <v>43441.47273148148</v>
      </c>
      <c r="B29" s="13" t="str">
        <f t="shared" ref="B29:B30" si="12">HYPERLINK("https://twitter.com/TVI_Adam","@TVI_Adam")</f>
        <v>@TVI_Adam</v>
      </c>
      <c r="C29" s="14" t="s">
        <v>25</v>
      </c>
      <c r="D29" s="15" t="s">
        <v>77</v>
      </c>
      <c r="E29" s="16" t="str">
        <f>HYPERLINK("https://twitter.com/TVI_Adam/status/1071122353399070720","1071122353399070720")</f>
        <v>1071122353399070720</v>
      </c>
      <c r="F29" s="18"/>
      <c r="G29" s="18"/>
      <c r="H29" s="18"/>
      <c r="I29" s="19">
        <v>2.0</v>
      </c>
      <c r="J29" s="19">
        <v>4.0</v>
      </c>
      <c r="K29" s="20" t="str">
        <f t="shared" ref="K29:K32" si="13">HYPERLINK("http://twitter.com/download/iphone","Twitter for iPhone")</f>
        <v>Twitter for iPhone</v>
      </c>
      <c r="L29" s="19">
        <v>1160.0</v>
      </c>
      <c r="M29" s="19">
        <v>1022.0</v>
      </c>
      <c r="N29" s="19">
        <v>32.0</v>
      </c>
      <c r="O29" s="21"/>
      <c r="P29" s="12">
        <v>41389.71351851852</v>
      </c>
      <c r="Q29" s="22" t="s">
        <v>28</v>
      </c>
      <c r="R29" s="23" t="s">
        <v>29</v>
      </c>
      <c r="S29" s="18"/>
      <c r="T29" s="18"/>
      <c r="U29" s="16" t="str">
        <f t="shared" ref="U29:U30" si="14">HYPERLINK("https://pbs.twimg.com/profile_images/3574980697/bc33f22369ef416b53e8c1b0cc90a800.jpeg","View")</f>
        <v>View</v>
      </c>
    </row>
    <row r="30">
      <c r="A30" s="12">
        <v>43441.46662037037</v>
      </c>
      <c r="B30" s="13" t="str">
        <f t="shared" si="12"/>
        <v>@TVI_Adam</v>
      </c>
      <c r="C30" s="14" t="s">
        <v>25</v>
      </c>
      <c r="D30" s="15" t="s">
        <v>78</v>
      </c>
      <c r="E30" s="16" t="str">
        <f>HYPERLINK("https://twitter.com/TVI_Adam/status/1071120140115169281","1071120140115169281")</f>
        <v>1071120140115169281</v>
      </c>
      <c r="F30" s="18"/>
      <c r="G30" s="18"/>
      <c r="H30" s="18"/>
      <c r="I30" s="19">
        <v>1.0</v>
      </c>
      <c r="J30" s="19">
        <v>3.0</v>
      </c>
      <c r="K30" s="20" t="str">
        <f t="shared" si="13"/>
        <v>Twitter for iPhone</v>
      </c>
      <c r="L30" s="19">
        <v>1160.0</v>
      </c>
      <c r="M30" s="19">
        <v>1022.0</v>
      </c>
      <c r="N30" s="19">
        <v>32.0</v>
      </c>
      <c r="O30" s="21"/>
      <c r="P30" s="12">
        <v>41389.71351851852</v>
      </c>
      <c r="Q30" s="22" t="s">
        <v>28</v>
      </c>
      <c r="R30" s="23" t="s">
        <v>29</v>
      </c>
      <c r="S30" s="18"/>
      <c r="T30" s="18"/>
      <c r="U30" s="16" t="str">
        <f t="shared" si="14"/>
        <v>View</v>
      </c>
    </row>
    <row r="31">
      <c r="A31" s="12">
        <v>43441.46643518518</v>
      </c>
      <c r="B31" s="13" t="str">
        <f t="shared" ref="B31:B32" si="15">HYPERLINK("https://twitter.com/krissyasl","@krissyasl")</f>
        <v>@krissyasl</v>
      </c>
      <c r="C31" s="14" t="s">
        <v>58</v>
      </c>
      <c r="D31" s="15" t="s">
        <v>79</v>
      </c>
      <c r="E31" s="16" t="str">
        <f>HYPERLINK("https://twitter.com/krissyasl/status/1071120075057389568","1071120075057389568")</f>
        <v>1071120075057389568</v>
      </c>
      <c r="F31" s="18"/>
      <c r="G31" s="18"/>
      <c r="H31" s="18"/>
      <c r="I31" s="19">
        <v>1.0</v>
      </c>
      <c r="J31" s="19">
        <v>2.0</v>
      </c>
      <c r="K31" s="20" t="str">
        <f t="shared" si="13"/>
        <v>Twitter for iPhone</v>
      </c>
      <c r="L31" s="19">
        <v>75.0</v>
      </c>
      <c r="M31" s="19">
        <v>113.0</v>
      </c>
      <c r="N31" s="19">
        <v>1.0</v>
      </c>
      <c r="O31" s="21"/>
      <c r="P31" s="12">
        <v>39920.312314814815</v>
      </c>
      <c r="Q31" s="22" t="s">
        <v>60</v>
      </c>
      <c r="R31" s="23" t="s">
        <v>61</v>
      </c>
      <c r="S31" s="18"/>
      <c r="T31" s="18"/>
      <c r="U31" s="16" t="str">
        <f t="shared" ref="U31:U32" si="16">HYPERLINK("https://pbs.twimg.com/profile_images/1342265393/Photo_on_2011-03-24_at_11.14.jpg","View")</f>
        <v>View</v>
      </c>
    </row>
    <row r="32">
      <c r="A32" s="12">
        <v>43441.46528935185</v>
      </c>
      <c r="B32" s="13" t="str">
        <f t="shared" si="15"/>
        <v>@krissyasl</v>
      </c>
      <c r="C32" s="14" t="s">
        <v>58</v>
      </c>
      <c r="D32" s="15" t="s">
        <v>80</v>
      </c>
      <c r="E32" s="16" t="str">
        <f>HYPERLINK("https://twitter.com/krissyasl/status/1071119658151927808","1071119658151927808")</f>
        <v>1071119658151927808</v>
      </c>
      <c r="F32" s="18"/>
      <c r="G32" s="18"/>
      <c r="H32" s="18"/>
      <c r="I32" s="19">
        <v>1.0</v>
      </c>
      <c r="J32" s="19">
        <v>3.0</v>
      </c>
      <c r="K32" s="20" t="str">
        <f t="shared" si="13"/>
        <v>Twitter for iPhone</v>
      </c>
      <c r="L32" s="19">
        <v>75.0</v>
      </c>
      <c r="M32" s="19">
        <v>113.0</v>
      </c>
      <c r="N32" s="19">
        <v>1.0</v>
      </c>
      <c r="O32" s="21"/>
      <c r="P32" s="12">
        <v>39920.312314814815</v>
      </c>
      <c r="Q32" s="22" t="s">
        <v>60</v>
      </c>
      <c r="R32" s="23" t="s">
        <v>61</v>
      </c>
      <c r="S32" s="18"/>
      <c r="T32" s="18"/>
      <c r="U32" s="16" t="str">
        <f t="shared" si="16"/>
        <v>View</v>
      </c>
    </row>
    <row r="33">
      <c r="A33" s="12">
        <v>43441.437569444446</v>
      </c>
      <c r="B33" s="13" t="str">
        <f>HYPERLINK("https://twitter.com/JoleenTurgeon","@JoleenTurgeon")</f>
        <v>@JoleenTurgeon</v>
      </c>
      <c r="C33" s="14" t="s">
        <v>62</v>
      </c>
      <c r="D33" s="15" t="s">
        <v>81</v>
      </c>
      <c r="E33" s="16" t="str">
        <f>HYPERLINK("https://twitter.com/JoleenTurgeon/status/1071109610914729984","1071109610914729984")</f>
        <v>1071109610914729984</v>
      </c>
      <c r="F33" s="18"/>
      <c r="G33" s="17" t="s">
        <v>82</v>
      </c>
      <c r="H33" s="18"/>
      <c r="I33" s="19">
        <v>1.0</v>
      </c>
      <c r="J33" s="19">
        <v>2.0</v>
      </c>
      <c r="K33" s="20" t="str">
        <f>HYPERLINK("http://twitter.com/download/android","Twitter for Android")</f>
        <v>Twitter for Android</v>
      </c>
      <c r="L33" s="19">
        <v>27.0</v>
      </c>
      <c r="M33" s="19">
        <v>68.0</v>
      </c>
      <c r="N33" s="19">
        <v>3.0</v>
      </c>
      <c r="O33" s="21"/>
      <c r="P33" s="12">
        <v>41764.34148148148</v>
      </c>
      <c r="Q33" s="22" t="s">
        <v>64</v>
      </c>
      <c r="R33" s="23" t="s">
        <v>65</v>
      </c>
      <c r="S33" s="17" t="s">
        <v>66</v>
      </c>
      <c r="T33" s="18"/>
      <c r="U33" s="16" t="str">
        <f>HYPERLINK("https://pbs.twimg.com/profile_images/463672946762846208/bXIdSxrb.jpeg","View")</f>
        <v>View</v>
      </c>
    </row>
    <row r="34">
      <c r="A34" s="12">
        <v>43441.43635416667</v>
      </c>
      <c r="B34" s="13" t="str">
        <f t="shared" ref="B34:B35" si="17">HYPERLINK("https://twitter.com/TVI_Adam","@TVI_Adam")</f>
        <v>@TVI_Adam</v>
      </c>
      <c r="C34" s="14" t="s">
        <v>25</v>
      </c>
      <c r="D34" s="15" t="s">
        <v>83</v>
      </c>
      <c r="E34" s="16" t="str">
        <f>HYPERLINK("https://twitter.com/TVI_Adam/status/1071109170005344256","1071109170005344256")</f>
        <v>1071109170005344256</v>
      </c>
      <c r="F34" s="18"/>
      <c r="G34" s="18"/>
      <c r="H34" s="18"/>
      <c r="I34" s="19">
        <v>1.0</v>
      </c>
      <c r="J34" s="19">
        <v>5.0</v>
      </c>
      <c r="K34" s="20" t="str">
        <f t="shared" ref="K34:K35" si="18">HYPERLINK("http://twitter.com/download/iphone","Twitter for iPhone")</f>
        <v>Twitter for iPhone</v>
      </c>
      <c r="L34" s="19">
        <v>1160.0</v>
      </c>
      <c r="M34" s="19">
        <v>1022.0</v>
      </c>
      <c r="N34" s="19">
        <v>32.0</v>
      </c>
      <c r="O34" s="21"/>
      <c r="P34" s="12">
        <v>41389.71351851852</v>
      </c>
      <c r="Q34" s="22" t="s">
        <v>28</v>
      </c>
      <c r="R34" s="23" t="s">
        <v>29</v>
      </c>
      <c r="S34" s="18"/>
      <c r="T34" s="18"/>
      <c r="U34" s="16" t="str">
        <f t="shared" ref="U34:U35" si="19">HYPERLINK("https://pbs.twimg.com/profile_images/3574980697/bc33f22369ef416b53e8c1b0cc90a800.jpeg","View")</f>
        <v>View</v>
      </c>
    </row>
    <row r="35">
      <c r="A35" s="12">
        <v>43441.43314814815</v>
      </c>
      <c r="B35" s="13" t="str">
        <f t="shared" si="17"/>
        <v>@TVI_Adam</v>
      </c>
      <c r="C35" s="14" t="s">
        <v>25</v>
      </c>
      <c r="D35" s="15" t="s">
        <v>84</v>
      </c>
      <c r="E35" s="16" t="str">
        <f>HYPERLINK("https://twitter.com/TVI_Adam/status/1071108011412733952","1071108011412733952")</f>
        <v>1071108011412733952</v>
      </c>
      <c r="F35" s="18"/>
      <c r="G35" s="18"/>
      <c r="H35" s="18"/>
      <c r="I35" s="19">
        <v>1.0</v>
      </c>
      <c r="J35" s="19">
        <v>5.0</v>
      </c>
      <c r="K35" s="20" t="str">
        <f t="shared" si="18"/>
        <v>Twitter for iPhone</v>
      </c>
      <c r="L35" s="19">
        <v>1160.0</v>
      </c>
      <c r="M35" s="19">
        <v>1022.0</v>
      </c>
      <c r="N35" s="19">
        <v>32.0</v>
      </c>
      <c r="O35" s="21"/>
      <c r="P35" s="12">
        <v>41389.71351851852</v>
      </c>
      <c r="Q35" s="22" t="s">
        <v>28</v>
      </c>
      <c r="R35" s="23" t="s">
        <v>29</v>
      </c>
      <c r="S35" s="18"/>
      <c r="T35" s="18"/>
      <c r="U35" s="16" t="str">
        <f t="shared" si="19"/>
        <v>View</v>
      </c>
    </row>
    <row r="36">
      <c r="A36" s="12">
        <v>43441.43251157408</v>
      </c>
      <c r="B36" s="13" t="str">
        <f>HYPERLINK("https://twitter.com/JoleenTurgeon","@JoleenTurgeon")</f>
        <v>@JoleenTurgeon</v>
      </c>
      <c r="C36" s="14" t="s">
        <v>62</v>
      </c>
      <c r="D36" s="15" t="s">
        <v>85</v>
      </c>
      <c r="E36" s="16" t="str">
        <f>HYPERLINK("https://twitter.com/JoleenTurgeon/status/1071107779580940288","1071107779580940288")</f>
        <v>1071107779580940288</v>
      </c>
      <c r="F36" s="17" t="s">
        <v>86</v>
      </c>
      <c r="G36" s="18"/>
      <c r="H36" s="18"/>
      <c r="I36" s="19">
        <v>1.0</v>
      </c>
      <c r="J36" s="19">
        <v>2.0</v>
      </c>
      <c r="K36" s="20" t="str">
        <f>HYPERLINK("http://twitter.com/download/android","Twitter for Android")</f>
        <v>Twitter for Android</v>
      </c>
      <c r="L36" s="19">
        <v>27.0</v>
      </c>
      <c r="M36" s="19">
        <v>68.0</v>
      </c>
      <c r="N36" s="19">
        <v>3.0</v>
      </c>
      <c r="O36" s="21"/>
      <c r="P36" s="12">
        <v>41764.34148148148</v>
      </c>
      <c r="Q36" s="22" t="s">
        <v>64</v>
      </c>
      <c r="R36" s="23" t="s">
        <v>65</v>
      </c>
      <c r="S36" s="17" t="s">
        <v>66</v>
      </c>
      <c r="T36" s="18"/>
      <c r="U36" s="16" t="str">
        <f>HYPERLINK("https://pbs.twimg.com/profile_images/463672946762846208/bXIdSxrb.jpeg","View")</f>
        <v>View</v>
      </c>
    </row>
    <row r="37">
      <c r="A37" s="12">
        <v>43441.42748842592</v>
      </c>
      <c r="B37" s="13" t="str">
        <f>HYPERLINK("https://twitter.com/TVI_Adam","@TVI_Adam")</f>
        <v>@TVI_Adam</v>
      </c>
      <c r="C37" s="14" t="s">
        <v>25</v>
      </c>
      <c r="D37" s="15" t="s">
        <v>87</v>
      </c>
      <c r="E37" s="16" t="str">
        <f>HYPERLINK("https://twitter.com/TVI_Adam/status/1071105961056563200","1071105961056563200")</f>
        <v>1071105961056563200</v>
      </c>
      <c r="F37" s="18"/>
      <c r="G37" s="18"/>
      <c r="H37" s="18"/>
      <c r="I37" s="19">
        <v>1.0</v>
      </c>
      <c r="J37" s="19">
        <v>3.0</v>
      </c>
      <c r="K37" s="20" t="str">
        <f t="shared" ref="K37:K39" si="20">HYPERLINK("http://twitter.com/download/iphone","Twitter for iPhone")</f>
        <v>Twitter for iPhone</v>
      </c>
      <c r="L37" s="19">
        <v>1160.0</v>
      </c>
      <c r="M37" s="19">
        <v>1022.0</v>
      </c>
      <c r="N37" s="19">
        <v>32.0</v>
      </c>
      <c r="O37" s="21"/>
      <c r="P37" s="12">
        <v>41389.71351851852</v>
      </c>
      <c r="Q37" s="22" t="s">
        <v>28</v>
      </c>
      <c r="R37" s="23" t="s">
        <v>29</v>
      </c>
      <c r="S37" s="18"/>
      <c r="T37" s="18"/>
      <c r="U37" s="16" t="str">
        <f>HYPERLINK("https://pbs.twimg.com/profile_images/3574980697/bc33f22369ef416b53e8c1b0cc90a800.jpeg","View")</f>
        <v>View</v>
      </c>
    </row>
    <row r="38">
      <c r="A38" s="12">
        <v>43441.426412037035</v>
      </c>
      <c r="B38" s="13" t="str">
        <f t="shared" ref="B38:B39" si="21">HYPERLINK("https://twitter.com/cdba_bc","@cdba_bc")</f>
        <v>@cdba_bc</v>
      </c>
      <c r="C38" s="14" t="s">
        <v>88</v>
      </c>
      <c r="D38" s="15" t="s">
        <v>89</v>
      </c>
      <c r="E38" s="16" t="str">
        <f>HYPERLINK("https://twitter.com/cdba_bc/status/1071105569396674560","1071105569396674560")</f>
        <v>1071105569396674560</v>
      </c>
      <c r="F38" s="18"/>
      <c r="G38" s="18"/>
      <c r="H38" s="18"/>
      <c r="I38" s="19">
        <v>2.0</v>
      </c>
      <c r="J38" s="19">
        <v>3.0</v>
      </c>
      <c r="K38" s="20" t="str">
        <f t="shared" si="20"/>
        <v>Twitter for iPhone</v>
      </c>
      <c r="L38" s="19">
        <v>46.0</v>
      </c>
      <c r="M38" s="19">
        <v>29.0</v>
      </c>
      <c r="N38" s="19">
        <v>0.0</v>
      </c>
      <c r="O38" s="21"/>
      <c r="P38" s="12">
        <v>42637.90017361111</v>
      </c>
      <c r="Q38" s="22" t="s">
        <v>90</v>
      </c>
      <c r="R38" s="24"/>
      <c r="S38" s="17" t="s">
        <v>91</v>
      </c>
      <c r="T38" s="18"/>
      <c r="U38" s="16" t="str">
        <f t="shared" ref="U38:U39" si="22">HYPERLINK("https://pbs.twimg.com/profile_images/824003946465267712/J5TpzO4E.jpg","View")</f>
        <v>View</v>
      </c>
    </row>
    <row r="39">
      <c r="A39" s="12">
        <v>43441.425879629634</v>
      </c>
      <c r="B39" s="13" t="str">
        <f t="shared" si="21"/>
        <v>@cdba_bc</v>
      </c>
      <c r="C39" s="14" t="s">
        <v>88</v>
      </c>
      <c r="D39" s="15" t="s">
        <v>92</v>
      </c>
      <c r="E39" s="16" t="str">
        <f>HYPERLINK("https://twitter.com/cdba_bc/status/1071105374067941376","1071105374067941376")</f>
        <v>1071105374067941376</v>
      </c>
      <c r="F39" s="18"/>
      <c r="G39" s="18"/>
      <c r="H39" s="18"/>
      <c r="I39" s="19">
        <v>1.0</v>
      </c>
      <c r="J39" s="19">
        <v>3.0</v>
      </c>
      <c r="K39" s="20" t="str">
        <f t="shared" si="20"/>
        <v>Twitter for iPhone</v>
      </c>
      <c r="L39" s="19">
        <v>46.0</v>
      </c>
      <c r="M39" s="19">
        <v>29.0</v>
      </c>
      <c r="N39" s="19">
        <v>0.0</v>
      </c>
      <c r="O39" s="21"/>
      <c r="P39" s="12">
        <v>42637.90017361111</v>
      </c>
      <c r="Q39" s="22" t="s">
        <v>90</v>
      </c>
      <c r="R39" s="24"/>
      <c r="S39" s="17" t="s">
        <v>91</v>
      </c>
      <c r="T39" s="18"/>
      <c r="U39" s="16" t="str">
        <f t="shared" si="22"/>
        <v>View</v>
      </c>
    </row>
    <row r="40">
      <c r="A40" s="12">
        <v>43441.42575231481</v>
      </c>
      <c r="B40" s="13" t="str">
        <f>HYPERLINK("https://twitter.com/tuscany1959","@tuscany1959")</f>
        <v>@tuscany1959</v>
      </c>
      <c r="C40" s="14" t="s">
        <v>34</v>
      </c>
      <c r="D40" s="15" t="s">
        <v>93</v>
      </c>
      <c r="E40" s="16" t="str">
        <f>HYPERLINK("https://twitter.com/tuscany1959/status/1071105331814518784","1071105331814518784")</f>
        <v>1071105331814518784</v>
      </c>
      <c r="F40" s="18"/>
      <c r="G40" s="18"/>
      <c r="H40" s="18"/>
      <c r="I40" s="19">
        <v>1.0</v>
      </c>
      <c r="J40" s="19">
        <v>3.0</v>
      </c>
      <c r="K40" s="20" t="str">
        <f>HYPERLINK("http://twitter.com/#!/download/ipad","Twitter for iPad")</f>
        <v>Twitter for iPad</v>
      </c>
      <c r="L40" s="19">
        <v>1.0</v>
      </c>
      <c r="M40" s="19">
        <v>1.0</v>
      </c>
      <c r="N40" s="19">
        <v>0.0</v>
      </c>
      <c r="O40" s="21"/>
      <c r="P40" s="12">
        <v>40727.62516203704</v>
      </c>
      <c r="Q40" s="18"/>
      <c r="R40" s="24"/>
      <c r="S40" s="18"/>
      <c r="T40" s="18"/>
      <c r="U40" s="25" t="s">
        <v>36</v>
      </c>
    </row>
    <row r="41">
      <c r="A41" s="12">
        <v>43441.42518518519</v>
      </c>
      <c r="B41" s="13" t="str">
        <f t="shared" ref="B41:B42" si="23">HYPERLINK("https://twitter.com/TVI_Adam","@TVI_Adam")</f>
        <v>@TVI_Adam</v>
      </c>
      <c r="C41" s="14" t="s">
        <v>25</v>
      </c>
      <c r="D41" s="15" t="s">
        <v>94</v>
      </c>
      <c r="E41" s="16" t="str">
        <f>HYPERLINK("https://twitter.com/TVI_Adam/status/1071105123273719808","1071105123273719808")</f>
        <v>1071105123273719808</v>
      </c>
      <c r="F41" s="18"/>
      <c r="G41" s="18"/>
      <c r="H41" s="18"/>
      <c r="I41" s="19">
        <v>1.0</v>
      </c>
      <c r="J41" s="19">
        <v>7.0</v>
      </c>
      <c r="K41" s="20" t="str">
        <f t="shared" ref="K41:K43" si="24">HYPERLINK("http://twitter.com/download/iphone","Twitter for iPhone")</f>
        <v>Twitter for iPhone</v>
      </c>
      <c r="L41" s="19">
        <v>1160.0</v>
      </c>
      <c r="M41" s="19">
        <v>1022.0</v>
      </c>
      <c r="N41" s="19">
        <v>32.0</v>
      </c>
      <c r="O41" s="21"/>
      <c r="P41" s="12">
        <v>41389.71351851852</v>
      </c>
      <c r="Q41" s="22" t="s">
        <v>28</v>
      </c>
      <c r="R41" s="23" t="s">
        <v>29</v>
      </c>
      <c r="S41" s="18"/>
      <c r="T41" s="18"/>
      <c r="U41" s="16" t="str">
        <f t="shared" ref="U41:U42" si="25">HYPERLINK("https://pbs.twimg.com/profile_images/3574980697/bc33f22369ef416b53e8c1b0cc90a800.jpeg","View")</f>
        <v>View</v>
      </c>
    </row>
    <row r="42">
      <c r="A42" s="12">
        <v>43441.42209490741</v>
      </c>
      <c r="B42" s="13" t="str">
        <f t="shared" si="23"/>
        <v>@TVI_Adam</v>
      </c>
      <c r="C42" s="14" t="s">
        <v>25</v>
      </c>
      <c r="D42" s="15" t="s">
        <v>95</v>
      </c>
      <c r="E42" s="16" t="str">
        <f>HYPERLINK("https://twitter.com/TVI_Adam/status/1071104003059081216","1071104003059081216")</f>
        <v>1071104003059081216</v>
      </c>
      <c r="F42" s="18"/>
      <c r="G42" s="18"/>
      <c r="H42" s="18"/>
      <c r="I42" s="19">
        <v>2.0</v>
      </c>
      <c r="J42" s="19">
        <v>11.0</v>
      </c>
      <c r="K42" s="20" t="str">
        <f t="shared" si="24"/>
        <v>Twitter for iPhone</v>
      </c>
      <c r="L42" s="19">
        <v>1160.0</v>
      </c>
      <c r="M42" s="19">
        <v>1022.0</v>
      </c>
      <c r="N42" s="19">
        <v>32.0</v>
      </c>
      <c r="O42" s="21"/>
      <c r="P42" s="12">
        <v>41389.71351851852</v>
      </c>
      <c r="Q42" s="22" t="s">
        <v>28</v>
      </c>
      <c r="R42" s="23" t="s">
        <v>29</v>
      </c>
      <c r="S42" s="18"/>
      <c r="T42" s="18"/>
      <c r="U42" s="16" t="str">
        <f t="shared" si="25"/>
        <v>View</v>
      </c>
    </row>
    <row r="43">
      <c r="A43" s="12">
        <v>43441.42084490741</v>
      </c>
      <c r="B43" s="13" t="str">
        <f>HYPERLINK("https://twitter.com/cdba_bc","@cdba_bc")</f>
        <v>@cdba_bc</v>
      </c>
      <c r="C43" s="14" t="s">
        <v>88</v>
      </c>
      <c r="D43" s="15" t="s">
        <v>96</v>
      </c>
      <c r="E43" s="16" t="str">
        <f>HYPERLINK("https://twitter.com/cdba_bc/status/1071103549969379328","1071103549969379328")</f>
        <v>1071103549969379328</v>
      </c>
      <c r="F43" s="18"/>
      <c r="G43" s="18"/>
      <c r="H43" s="18"/>
      <c r="I43" s="19">
        <v>1.0</v>
      </c>
      <c r="J43" s="19">
        <v>5.0</v>
      </c>
      <c r="K43" s="20" t="str">
        <f t="shared" si="24"/>
        <v>Twitter for iPhone</v>
      </c>
      <c r="L43" s="19">
        <v>46.0</v>
      </c>
      <c r="M43" s="19">
        <v>29.0</v>
      </c>
      <c r="N43" s="19">
        <v>0.0</v>
      </c>
      <c r="O43" s="21"/>
      <c r="P43" s="12">
        <v>42637.90017361111</v>
      </c>
      <c r="Q43" s="22" t="s">
        <v>90</v>
      </c>
      <c r="R43" s="24"/>
      <c r="S43" s="17" t="s">
        <v>91</v>
      </c>
      <c r="T43" s="18"/>
      <c r="U43" s="16" t="str">
        <f>HYPERLINK("https://pbs.twimg.com/profile_images/824003946465267712/J5TpzO4E.jpg","View")</f>
        <v>View</v>
      </c>
    </row>
    <row r="44">
      <c r="A44" s="12">
        <v>43441.41844907407</v>
      </c>
      <c r="B44" s="13" t="str">
        <f t="shared" ref="B44:B45" si="26">HYPERLINK("https://twitter.com/TVI_Adam","@TVI_Adam")</f>
        <v>@TVI_Adam</v>
      </c>
      <c r="C44" s="14" t="s">
        <v>25</v>
      </c>
      <c r="D44" s="15" t="s">
        <v>97</v>
      </c>
      <c r="E44" s="16" t="str">
        <f>HYPERLINK("https://twitter.com/TVI_Adam/status/1071102681324904450","1071102681324904450")</f>
        <v>1071102681324904450</v>
      </c>
      <c r="F44" s="18"/>
      <c r="G44" s="18"/>
      <c r="H44" s="18"/>
      <c r="I44" s="19">
        <v>1.0</v>
      </c>
      <c r="J44" s="19">
        <v>4.0</v>
      </c>
      <c r="K44" s="20" t="str">
        <f t="shared" ref="K44:K45" si="27">HYPERLINK("http://twitter.com","Twitter Web Client")</f>
        <v>Twitter Web Client</v>
      </c>
      <c r="L44" s="19">
        <v>1160.0</v>
      </c>
      <c r="M44" s="19">
        <v>1022.0</v>
      </c>
      <c r="N44" s="19">
        <v>32.0</v>
      </c>
      <c r="O44" s="21"/>
      <c r="P44" s="12">
        <v>41389.71351851852</v>
      </c>
      <c r="Q44" s="22" t="s">
        <v>28</v>
      </c>
      <c r="R44" s="23" t="s">
        <v>29</v>
      </c>
      <c r="S44" s="18"/>
      <c r="T44" s="18"/>
      <c r="U44" s="16" t="str">
        <f t="shared" ref="U44:U45" si="28">HYPERLINK("https://pbs.twimg.com/profile_images/3574980697/bc33f22369ef416b53e8c1b0cc90a800.jpeg","View")</f>
        <v>View</v>
      </c>
    </row>
    <row r="45">
      <c r="A45" s="12">
        <v>43441.41568287037</v>
      </c>
      <c r="B45" s="13" t="str">
        <f t="shared" si="26"/>
        <v>@TVI_Adam</v>
      </c>
      <c r="C45" s="14" t="s">
        <v>25</v>
      </c>
      <c r="D45" s="15" t="s">
        <v>98</v>
      </c>
      <c r="E45" s="16" t="str">
        <f>HYPERLINK("https://twitter.com/TVI_Adam/status/1071101682908426245","1071101682908426245")</f>
        <v>1071101682908426245</v>
      </c>
      <c r="F45" s="18"/>
      <c r="G45" s="18"/>
      <c r="H45" s="18"/>
      <c r="I45" s="19">
        <v>2.0</v>
      </c>
      <c r="J45" s="19">
        <v>5.0</v>
      </c>
      <c r="K45" s="20" t="str">
        <f t="shared" si="27"/>
        <v>Twitter Web Client</v>
      </c>
      <c r="L45" s="19">
        <v>1160.0</v>
      </c>
      <c r="M45" s="19">
        <v>1022.0</v>
      </c>
      <c r="N45" s="19">
        <v>32.0</v>
      </c>
      <c r="O45" s="21"/>
      <c r="P45" s="12">
        <v>41389.71351851852</v>
      </c>
      <c r="Q45" s="22" t="s">
        <v>28</v>
      </c>
      <c r="R45" s="23" t="s">
        <v>29</v>
      </c>
      <c r="S45" s="18"/>
      <c r="T45" s="18"/>
      <c r="U45" s="16" t="str">
        <f t="shared" si="28"/>
        <v>View</v>
      </c>
    </row>
    <row r="46">
      <c r="A46" s="12">
        <v>43441.41113425926</v>
      </c>
      <c r="B46" s="13" t="str">
        <f>HYPERLINK("https://twitter.com/JoleenTurgeon","@JoleenTurgeon")</f>
        <v>@JoleenTurgeon</v>
      </c>
      <c r="C46" s="14" t="s">
        <v>62</v>
      </c>
      <c r="D46" s="15" t="s">
        <v>99</v>
      </c>
      <c r="E46" s="16" t="str">
        <f>HYPERLINK("https://twitter.com/JoleenTurgeon/status/1071100033104113664","1071100033104113664")</f>
        <v>1071100033104113664</v>
      </c>
      <c r="F46" s="18"/>
      <c r="G46" s="18"/>
      <c r="H46" s="18"/>
      <c r="I46" s="19">
        <v>2.0</v>
      </c>
      <c r="J46" s="19">
        <v>4.0</v>
      </c>
      <c r="K46" s="20" t="str">
        <f>HYPERLINK("http://twitter.com/download/android","Twitter for Android")</f>
        <v>Twitter for Android</v>
      </c>
      <c r="L46" s="19">
        <v>27.0</v>
      </c>
      <c r="M46" s="19">
        <v>68.0</v>
      </c>
      <c r="N46" s="19">
        <v>3.0</v>
      </c>
      <c r="O46" s="21"/>
      <c r="P46" s="12">
        <v>41764.34148148148</v>
      </c>
      <c r="Q46" s="22" t="s">
        <v>64</v>
      </c>
      <c r="R46" s="23" t="s">
        <v>65</v>
      </c>
      <c r="S46" s="17" t="s">
        <v>66</v>
      </c>
      <c r="T46" s="18"/>
      <c r="U46" s="16" t="str">
        <f>HYPERLINK("https://pbs.twimg.com/profile_images/463672946762846208/bXIdSxrb.jpeg","View")</f>
        <v>View</v>
      </c>
    </row>
    <row r="47">
      <c r="A47" s="12">
        <v>43441.40629629629</v>
      </c>
      <c r="B47" s="13" t="str">
        <f t="shared" ref="B47:B48" si="29">HYPERLINK("https://twitter.com/TVI_Adam","@TVI_Adam")</f>
        <v>@TVI_Adam</v>
      </c>
      <c r="C47" s="14" t="s">
        <v>25</v>
      </c>
      <c r="D47" s="15" t="s">
        <v>100</v>
      </c>
      <c r="E47" s="16" t="str">
        <f>HYPERLINK("https://twitter.com/TVI_Adam/status/1071098278270234625","1071098278270234625")</f>
        <v>1071098278270234625</v>
      </c>
      <c r="F47" s="18"/>
      <c r="G47" s="18"/>
      <c r="H47" s="18"/>
      <c r="I47" s="19">
        <v>1.0</v>
      </c>
      <c r="J47" s="19">
        <v>3.0</v>
      </c>
      <c r="K47" s="20" t="str">
        <f t="shared" ref="K47:K48" si="30">HYPERLINK("http://twitter.com","Twitter Web Client")</f>
        <v>Twitter Web Client</v>
      </c>
      <c r="L47" s="19">
        <v>1160.0</v>
      </c>
      <c r="M47" s="19">
        <v>1022.0</v>
      </c>
      <c r="N47" s="19">
        <v>32.0</v>
      </c>
      <c r="O47" s="21"/>
      <c r="P47" s="12">
        <v>41389.71351851852</v>
      </c>
      <c r="Q47" s="22" t="s">
        <v>28</v>
      </c>
      <c r="R47" s="23" t="s">
        <v>29</v>
      </c>
      <c r="S47" s="18"/>
      <c r="T47" s="18"/>
      <c r="U47" s="16" t="str">
        <f t="shared" ref="U47:U48" si="31">HYPERLINK("https://pbs.twimg.com/profile_images/3574980697/bc33f22369ef416b53e8c1b0cc90a800.jpeg","View")</f>
        <v>View</v>
      </c>
    </row>
    <row r="48">
      <c r="A48" s="12">
        <v>43441.39858796296</v>
      </c>
      <c r="B48" s="13" t="str">
        <f t="shared" si="29"/>
        <v>@TVI_Adam</v>
      </c>
      <c r="C48" s="14" t="s">
        <v>25</v>
      </c>
      <c r="D48" s="15" t="s">
        <v>101</v>
      </c>
      <c r="E48" s="16" t="str">
        <f>HYPERLINK("https://twitter.com/TVI_Adam/status/1071095483899109376","1071095483899109376")</f>
        <v>1071095483899109376</v>
      </c>
      <c r="F48" s="18"/>
      <c r="G48" s="18"/>
      <c r="H48" s="18"/>
      <c r="I48" s="19">
        <v>2.0</v>
      </c>
      <c r="J48" s="19">
        <v>3.0</v>
      </c>
      <c r="K48" s="20" t="str">
        <f t="shared" si="30"/>
        <v>Twitter Web Client</v>
      </c>
      <c r="L48" s="19">
        <v>1160.0</v>
      </c>
      <c r="M48" s="19">
        <v>1022.0</v>
      </c>
      <c r="N48" s="19">
        <v>32.0</v>
      </c>
      <c r="O48" s="21"/>
      <c r="P48" s="12">
        <v>41389.71351851852</v>
      </c>
      <c r="Q48" s="22" t="s">
        <v>28</v>
      </c>
      <c r="R48" s="23" t="s">
        <v>29</v>
      </c>
      <c r="S48" s="18"/>
      <c r="T48" s="18"/>
      <c r="U48" s="16" t="str">
        <f t="shared" si="31"/>
        <v>View</v>
      </c>
    </row>
    <row r="49">
      <c r="A49" s="12">
        <v>43441.39420138889</v>
      </c>
      <c r="B49" s="13" t="str">
        <f>HYPERLINK("https://twitter.com/krissyasl","@krissyasl")</f>
        <v>@krissyasl</v>
      </c>
      <c r="C49" s="14" t="s">
        <v>58</v>
      </c>
      <c r="D49" s="15" t="s">
        <v>102</v>
      </c>
      <c r="E49" s="16" t="str">
        <f>HYPERLINK("https://twitter.com/krissyasl/status/1071093894652157952","1071093894652157952")</f>
        <v>1071093894652157952</v>
      </c>
      <c r="F49" s="18"/>
      <c r="G49" s="18"/>
      <c r="H49" s="18"/>
      <c r="I49" s="19">
        <v>1.0</v>
      </c>
      <c r="J49" s="19">
        <v>5.0</v>
      </c>
      <c r="K49" s="20" t="str">
        <f t="shared" ref="K49:K52" si="32">HYPERLINK("http://twitter.com/download/iphone","Twitter for iPhone")</f>
        <v>Twitter for iPhone</v>
      </c>
      <c r="L49" s="19">
        <v>75.0</v>
      </c>
      <c r="M49" s="19">
        <v>113.0</v>
      </c>
      <c r="N49" s="19">
        <v>1.0</v>
      </c>
      <c r="O49" s="21"/>
      <c r="P49" s="12">
        <v>39920.312314814815</v>
      </c>
      <c r="Q49" s="22" t="s">
        <v>60</v>
      </c>
      <c r="R49" s="23" t="s">
        <v>61</v>
      </c>
      <c r="S49" s="18"/>
      <c r="T49" s="18"/>
      <c r="U49" s="16" t="str">
        <f>HYPERLINK("https://pbs.twimg.com/profile_images/1342265393/Photo_on_2011-03-24_at_11.14.jpg","View")</f>
        <v>View</v>
      </c>
    </row>
    <row r="50">
      <c r="A50" s="12">
        <v>43440.68622685185</v>
      </c>
      <c r="B50" s="13" t="str">
        <f>HYPERLINK("https://twitter.com/heidimlight","@heidimlight")</f>
        <v>@heidimlight</v>
      </c>
      <c r="C50" s="14" t="s">
        <v>103</v>
      </c>
      <c r="D50" s="15" t="s">
        <v>104</v>
      </c>
      <c r="E50" s="16" t="str">
        <f>HYPERLINK("https://twitter.com/heidimlight/status/1070837334017421314","1070837334017421314")</f>
        <v>1070837334017421314</v>
      </c>
      <c r="F50" s="18"/>
      <c r="G50" s="18"/>
      <c r="H50" s="18"/>
      <c r="I50" s="19">
        <v>1.0</v>
      </c>
      <c r="J50" s="19">
        <v>3.0</v>
      </c>
      <c r="K50" s="20" t="str">
        <f t="shared" si="32"/>
        <v>Twitter for iPhone</v>
      </c>
      <c r="L50" s="19">
        <v>17.0</v>
      </c>
      <c r="M50" s="19">
        <v>66.0</v>
      </c>
      <c r="N50" s="19">
        <v>0.0</v>
      </c>
      <c r="O50" s="21"/>
      <c r="P50" s="12">
        <v>40573.42023148148</v>
      </c>
      <c r="Q50" s="18"/>
      <c r="R50" s="23" t="s">
        <v>105</v>
      </c>
      <c r="S50" s="18"/>
      <c r="T50" s="18"/>
      <c r="U50" s="16" t="str">
        <f>HYPERLINK("https://pbs.twimg.com/profile_images/1602879592/twitterprofile_-_Copy.jpg","View")</f>
        <v>View</v>
      </c>
    </row>
    <row r="51">
      <c r="A51" s="12">
        <v>43440.631631944445</v>
      </c>
      <c r="B51" s="13" t="str">
        <f t="shared" ref="B51:B54" si="33">HYPERLINK("https://twitter.com/TVI_Adam","@TVI_Adam")</f>
        <v>@TVI_Adam</v>
      </c>
      <c r="C51" s="14" t="s">
        <v>25</v>
      </c>
      <c r="D51" s="15" t="s">
        <v>106</v>
      </c>
      <c r="E51" s="16" t="str">
        <f>HYPERLINK("https://twitter.com/TVI_Adam/status/1070817550856945665","1070817550856945665")</f>
        <v>1070817550856945665</v>
      </c>
      <c r="F51" s="18"/>
      <c r="G51" s="18"/>
      <c r="H51" s="18"/>
      <c r="I51" s="19">
        <v>2.0</v>
      </c>
      <c r="J51" s="19">
        <v>9.0</v>
      </c>
      <c r="K51" s="20" t="str">
        <f t="shared" si="32"/>
        <v>Twitter for iPhone</v>
      </c>
      <c r="L51" s="19">
        <v>1160.0</v>
      </c>
      <c r="M51" s="19">
        <v>1022.0</v>
      </c>
      <c r="N51" s="19">
        <v>32.0</v>
      </c>
      <c r="O51" s="21"/>
      <c r="P51" s="12">
        <v>41389.71351851852</v>
      </c>
      <c r="Q51" s="22" t="s">
        <v>28</v>
      </c>
      <c r="R51" s="23" t="s">
        <v>29</v>
      </c>
      <c r="S51" s="18"/>
      <c r="T51" s="18"/>
      <c r="U51" s="16" t="str">
        <f t="shared" ref="U51:U54" si="34">HYPERLINK("https://pbs.twimg.com/profile_images/3574980697/bc33f22369ef416b53e8c1b0cc90a800.jpeg","View")</f>
        <v>View</v>
      </c>
    </row>
    <row r="52">
      <c r="A52" s="12">
        <v>43440.615995370375</v>
      </c>
      <c r="B52" s="13" t="str">
        <f t="shared" si="33"/>
        <v>@TVI_Adam</v>
      </c>
      <c r="C52" s="14" t="s">
        <v>25</v>
      </c>
      <c r="D52" s="15" t="s">
        <v>107</v>
      </c>
      <c r="E52" s="16" t="str">
        <f>HYPERLINK("https://twitter.com/TVI_Adam/status/1070811882817150976","1070811882817150976")</f>
        <v>1070811882817150976</v>
      </c>
      <c r="F52" s="18"/>
      <c r="G52" s="18"/>
      <c r="H52" s="18"/>
      <c r="I52" s="19">
        <v>1.0</v>
      </c>
      <c r="J52" s="19">
        <v>3.0</v>
      </c>
      <c r="K52" s="20" t="str">
        <f t="shared" si="32"/>
        <v>Twitter for iPhone</v>
      </c>
      <c r="L52" s="19">
        <v>1160.0</v>
      </c>
      <c r="M52" s="19">
        <v>1022.0</v>
      </c>
      <c r="N52" s="19">
        <v>32.0</v>
      </c>
      <c r="O52" s="21"/>
      <c r="P52" s="12">
        <v>41389.71351851852</v>
      </c>
      <c r="Q52" s="22" t="s">
        <v>28</v>
      </c>
      <c r="R52" s="23" t="s">
        <v>29</v>
      </c>
      <c r="S52" s="18"/>
      <c r="T52" s="18"/>
      <c r="U52" s="16" t="str">
        <f t="shared" si="34"/>
        <v>View</v>
      </c>
    </row>
    <row r="53">
      <c r="A53" s="12">
        <v>43440.59353009259</v>
      </c>
      <c r="B53" s="13" t="str">
        <f t="shared" si="33"/>
        <v>@TVI_Adam</v>
      </c>
      <c r="C53" s="14" t="s">
        <v>25</v>
      </c>
      <c r="D53" s="15" t="s">
        <v>108</v>
      </c>
      <c r="E53" s="16" t="str">
        <f>HYPERLINK("https://twitter.com/TVI_Adam/status/1070803742054727681","1070803742054727681")</f>
        <v>1070803742054727681</v>
      </c>
      <c r="F53" s="18"/>
      <c r="G53" s="18"/>
      <c r="H53" s="18"/>
      <c r="I53" s="19">
        <v>1.0</v>
      </c>
      <c r="J53" s="19">
        <v>4.0</v>
      </c>
      <c r="K53" s="20" t="str">
        <f t="shared" ref="K53:K54" si="35">HYPERLINK("http://twitter.com","Twitter Web Client")</f>
        <v>Twitter Web Client</v>
      </c>
      <c r="L53" s="19">
        <v>1160.0</v>
      </c>
      <c r="M53" s="19">
        <v>1022.0</v>
      </c>
      <c r="N53" s="19">
        <v>32.0</v>
      </c>
      <c r="O53" s="21"/>
      <c r="P53" s="12">
        <v>41389.71351851852</v>
      </c>
      <c r="Q53" s="22" t="s">
        <v>28</v>
      </c>
      <c r="R53" s="23" t="s">
        <v>29</v>
      </c>
      <c r="S53" s="18"/>
      <c r="T53" s="18"/>
      <c r="U53" s="16" t="str">
        <f t="shared" si="34"/>
        <v>View</v>
      </c>
    </row>
    <row r="54">
      <c r="A54" s="12">
        <v>43440.589467592596</v>
      </c>
      <c r="B54" s="13" t="str">
        <f t="shared" si="33"/>
        <v>@TVI_Adam</v>
      </c>
      <c r="C54" s="14" t="s">
        <v>25</v>
      </c>
      <c r="D54" s="15" t="s">
        <v>109</v>
      </c>
      <c r="E54" s="16" t="str">
        <f>HYPERLINK("https://twitter.com/TVI_Adam/status/1070802272639049733","1070802272639049733")</f>
        <v>1070802272639049733</v>
      </c>
      <c r="F54" s="18"/>
      <c r="G54" s="18"/>
      <c r="H54" s="18"/>
      <c r="I54" s="19">
        <v>2.0</v>
      </c>
      <c r="J54" s="19">
        <v>3.0</v>
      </c>
      <c r="K54" s="20" t="str">
        <f t="shared" si="35"/>
        <v>Twitter Web Client</v>
      </c>
      <c r="L54" s="19">
        <v>1160.0</v>
      </c>
      <c r="M54" s="19">
        <v>1022.0</v>
      </c>
      <c r="N54" s="19">
        <v>32.0</v>
      </c>
      <c r="O54" s="21"/>
      <c r="P54" s="12">
        <v>41389.71351851852</v>
      </c>
      <c r="Q54" s="22" t="s">
        <v>28</v>
      </c>
      <c r="R54" s="23" t="s">
        <v>29</v>
      </c>
      <c r="S54" s="18"/>
      <c r="T54" s="18"/>
      <c r="U54" s="16" t="str">
        <f t="shared" si="34"/>
        <v>View</v>
      </c>
    </row>
    <row r="55">
      <c r="A55" s="12">
        <v>43440.58903935185</v>
      </c>
      <c r="B55" s="13" t="str">
        <f>HYPERLINK("https://twitter.com/Rizpa8","@Rizpa8")</f>
        <v>@Rizpa8</v>
      </c>
      <c r="C55" s="14" t="s">
        <v>110</v>
      </c>
      <c r="D55" s="15" t="s">
        <v>111</v>
      </c>
      <c r="E55" s="16" t="str">
        <f>HYPERLINK("https://twitter.com/Rizpa8/status/1070802115730132992","1070802115730132992")</f>
        <v>1070802115730132992</v>
      </c>
      <c r="F55" s="18"/>
      <c r="G55" s="18"/>
      <c r="H55" s="18"/>
      <c r="I55" s="19">
        <v>0.0</v>
      </c>
      <c r="J55" s="19">
        <v>1.0</v>
      </c>
      <c r="K55" s="20" t="str">
        <f>HYPERLINK("http://twitter.com/download/iphone","Twitter for iPhone")</f>
        <v>Twitter for iPhone</v>
      </c>
      <c r="L55" s="19">
        <v>0.0</v>
      </c>
      <c r="M55" s="19">
        <v>0.0</v>
      </c>
      <c r="N55" s="19">
        <v>0.0</v>
      </c>
      <c r="O55" s="21"/>
      <c r="P55" s="12">
        <v>43440.48015046296</v>
      </c>
      <c r="Q55" s="18"/>
      <c r="R55" s="24"/>
      <c r="S55" s="18"/>
      <c r="T55" s="18"/>
      <c r="U55" s="25" t="s">
        <v>36</v>
      </c>
    </row>
    <row r="56">
      <c r="A56" s="12">
        <v>43440.58663194445</v>
      </c>
      <c r="B56" s="13" t="str">
        <f>HYPERLINK("https://twitter.com/TVI_Adam","@TVI_Adam")</f>
        <v>@TVI_Adam</v>
      </c>
      <c r="C56" s="14" t="s">
        <v>25</v>
      </c>
      <c r="D56" s="15" t="s">
        <v>112</v>
      </c>
      <c r="E56" s="16" t="str">
        <f>HYPERLINK("https://twitter.com/TVI_Adam/status/1070801243482669056","1070801243482669056")</f>
        <v>1070801243482669056</v>
      </c>
      <c r="F56" s="18"/>
      <c r="G56" s="18"/>
      <c r="H56" s="18"/>
      <c r="I56" s="19">
        <v>2.0</v>
      </c>
      <c r="J56" s="19">
        <v>2.0</v>
      </c>
      <c r="K56" s="20" t="str">
        <f>HYPERLINK("http://twitter.com","Twitter Web Client")</f>
        <v>Twitter Web Client</v>
      </c>
      <c r="L56" s="19">
        <v>1160.0</v>
      </c>
      <c r="M56" s="19">
        <v>1022.0</v>
      </c>
      <c r="N56" s="19">
        <v>32.0</v>
      </c>
      <c r="O56" s="21"/>
      <c r="P56" s="12">
        <v>41389.71351851852</v>
      </c>
      <c r="Q56" s="22" t="s">
        <v>28</v>
      </c>
      <c r="R56" s="23" t="s">
        <v>29</v>
      </c>
      <c r="S56" s="18"/>
      <c r="T56" s="18"/>
      <c r="U56" s="16" t="str">
        <f>HYPERLINK("https://pbs.twimg.com/profile_images/3574980697/bc33f22369ef416b53e8c1b0cc90a800.jpeg","View")</f>
        <v>View</v>
      </c>
    </row>
    <row r="57">
      <c r="A57" s="12">
        <v>43440.58615740741</v>
      </c>
      <c r="B57" s="13" t="str">
        <f>HYPERLINK("https://twitter.com/JoleenTurgeon","@JoleenTurgeon")</f>
        <v>@JoleenTurgeon</v>
      </c>
      <c r="C57" s="14" t="s">
        <v>62</v>
      </c>
      <c r="D57" s="15" t="s">
        <v>113</v>
      </c>
      <c r="E57" s="16" t="str">
        <f>HYPERLINK("https://twitter.com/JoleenTurgeon/status/1070801071516266496","1070801071516266496")</f>
        <v>1070801071516266496</v>
      </c>
      <c r="F57" s="17" t="s">
        <v>114</v>
      </c>
      <c r="G57" s="17" t="s">
        <v>115</v>
      </c>
      <c r="H57" s="18"/>
      <c r="I57" s="19">
        <v>0.0</v>
      </c>
      <c r="J57" s="19">
        <v>2.0</v>
      </c>
      <c r="K57" s="20" t="str">
        <f>HYPERLINK("http://twitter.com/download/android","Twitter for Android")</f>
        <v>Twitter for Android</v>
      </c>
      <c r="L57" s="19">
        <v>27.0</v>
      </c>
      <c r="M57" s="19">
        <v>68.0</v>
      </c>
      <c r="N57" s="19">
        <v>3.0</v>
      </c>
      <c r="O57" s="21"/>
      <c r="P57" s="12">
        <v>41764.34148148148</v>
      </c>
      <c r="Q57" s="22" t="s">
        <v>64</v>
      </c>
      <c r="R57" s="23" t="s">
        <v>65</v>
      </c>
      <c r="S57" s="17" t="s">
        <v>66</v>
      </c>
      <c r="T57" s="18"/>
      <c r="U57" s="16" t="str">
        <f>HYPERLINK("https://pbs.twimg.com/profile_images/463672946762846208/bXIdSxrb.jpeg","View")</f>
        <v>View</v>
      </c>
    </row>
    <row r="58">
      <c r="A58" s="12">
        <v>43440.581030092595</v>
      </c>
      <c r="B58" s="13" t="str">
        <f>HYPERLINK("https://twitter.com/krissyasl","@krissyasl")</f>
        <v>@krissyasl</v>
      </c>
      <c r="C58" s="14" t="s">
        <v>58</v>
      </c>
      <c r="D58" s="15" t="s">
        <v>116</v>
      </c>
      <c r="E58" s="16" t="str">
        <f>HYPERLINK("https://twitter.com/krissyasl/status/1070799213506703362","1070799213506703362")</f>
        <v>1070799213506703362</v>
      </c>
      <c r="F58" s="18"/>
      <c r="G58" s="18"/>
      <c r="H58" s="18"/>
      <c r="I58" s="19">
        <v>1.0</v>
      </c>
      <c r="J58" s="19">
        <v>2.0</v>
      </c>
      <c r="K58" s="20" t="str">
        <f t="shared" ref="K58:K59" si="36">HYPERLINK("http://twitter.com/download/iphone","Twitter for iPhone")</f>
        <v>Twitter for iPhone</v>
      </c>
      <c r="L58" s="19">
        <v>75.0</v>
      </c>
      <c r="M58" s="19">
        <v>113.0</v>
      </c>
      <c r="N58" s="19">
        <v>1.0</v>
      </c>
      <c r="O58" s="21"/>
      <c r="P58" s="12">
        <v>39920.312314814815</v>
      </c>
      <c r="Q58" s="22" t="s">
        <v>60</v>
      </c>
      <c r="R58" s="23" t="s">
        <v>61</v>
      </c>
      <c r="S58" s="18"/>
      <c r="T58" s="18"/>
      <c r="U58" s="16" t="str">
        <f>HYPERLINK("https://pbs.twimg.com/profile_images/1342265393/Photo_on_2011-03-24_at_11.14.jpg","View")</f>
        <v>View</v>
      </c>
    </row>
    <row r="59">
      <c r="A59" s="12">
        <v>43440.57407407407</v>
      </c>
      <c r="B59" s="13" t="str">
        <f>HYPERLINK("https://twitter.com/TVI_Adam","@TVI_Adam")</f>
        <v>@TVI_Adam</v>
      </c>
      <c r="C59" s="14" t="s">
        <v>25</v>
      </c>
      <c r="D59" s="15" t="s">
        <v>117</v>
      </c>
      <c r="E59" s="16" t="str">
        <f>HYPERLINK("https://twitter.com/TVI_Adam/status/1070796691324862464","1070796691324862464")</f>
        <v>1070796691324862464</v>
      </c>
      <c r="F59" s="18"/>
      <c r="G59" s="18"/>
      <c r="H59" s="18"/>
      <c r="I59" s="19">
        <v>1.0</v>
      </c>
      <c r="J59" s="19">
        <v>4.0</v>
      </c>
      <c r="K59" s="20" t="str">
        <f t="shared" si="36"/>
        <v>Twitter for iPhone</v>
      </c>
      <c r="L59" s="19">
        <v>1160.0</v>
      </c>
      <c r="M59" s="19">
        <v>1022.0</v>
      </c>
      <c r="N59" s="19">
        <v>32.0</v>
      </c>
      <c r="O59" s="21"/>
      <c r="P59" s="12">
        <v>41389.71351851852</v>
      </c>
      <c r="Q59" s="22" t="s">
        <v>28</v>
      </c>
      <c r="R59" s="23" t="s">
        <v>29</v>
      </c>
      <c r="S59" s="18"/>
      <c r="T59" s="18"/>
      <c r="U59" s="16" t="str">
        <f>HYPERLINK("https://pbs.twimg.com/profile_images/3574980697/bc33f22369ef416b53e8c1b0cc90a800.jpeg","View")</f>
        <v>View</v>
      </c>
    </row>
    <row r="60">
      <c r="A60" s="12">
        <v>43440.57335648148</v>
      </c>
      <c r="B60" s="13" t="str">
        <f t="shared" ref="B60:B62" si="37">HYPERLINK("https://twitter.com/TDB_Allana","@TDB_Allana")</f>
        <v>@TDB_Allana</v>
      </c>
      <c r="C60" s="14" t="s">
        <v>48</v>
      </c>
      <c r="D60" s="15" t="s">
        <v>118</v>
      </c>
      <c r="E60" s="16" t="str">
        <f>HYPERLINK("https://twitter.com/TDB_Allana/status/1070796434075602944","1070796434075602944")</f>
        <v>1070796434075602944</v>
      </c>
      <c r="F60" s="18"/>
      <c r="G60" s="18"/>
      <c r="H60" s="18"/>
      <c r="I60" s="19">
        <v>0.0</v>
      </c>
      <c r="J60" s="19">
        <v>1.0</v>
      </c>
      <c r="K60" s="20" t="str">
        <f t="shared" ref="K60:K62" si="38">HYPERLINK("http://twitter.com/#!/download/ipad","Twitter for iPad")</f>
        <v>Twitter for iPad</v>
      </c>
      <c r="L60" s="19">
        <v>233.0</v>
      </c>
      <c r="M60" s="19">
        <v>185.0</v>
      </c>
      <c r="N60" s="19">
        <v>13.0</v>
      </c>
      <c r="O60" s="21"/>
      <c r="P60" s="12">
        <v>41730.6331712963</v>
      </c>
      <c r="Q60" s="22" t="s">
        <v>50</v>
      </c>
      <c r="R60" s="23" t="s">
        <v>51</v>
      </c>
      <c r="S60" s="17" t="s">
        <v>52</v>
      </c>
      <c r="T60" s="18"/>
      <c r="U60" s="16" t="str">
        <f t="shared" ref="U60:U62" si="39">HYPERLINK("https://pbs.twimg.com/profile_images/451120735176495104/ki5vJueV.jpeg","View")</f>
        <v>View</v>
      </c>
    </row>
    <row r="61">
      <c r="A61" s="12">
        <v>43440.56900462963</v>
      </c>
      <c r="B61" s="13" t="str">
        <f t="shared" si="37"/>
        <v>@TDB_Allana</v>
      </c>
      <c r="C61" s="14" t="s">
        <v>48</v>
      </c>
      <c r="D61" s="15" t="s">
        <v>119</v>
      </c>
      <c r="E61" s="16" t="str">
        <f>HYPERLINK("https://twitter.com/TDB_Allana/status/1070794855842861056","1070794855842861056")</f>
        <v>1070794855842861056</v>
      </c>
      <c r="F61" s="17" t="s">
        <v>120</v>
      </c>
      <c r="G61" s="18"/>
      <c r="H61" s="18"/>
      <c r="I61" s="19">
        <v>0.0</v>
      </c>
      <c r="J61" s="19">
        <v>2.0</v>
      </c>
      <c r="K61" s="20" t="str">
        <f t="shared" si="38"/>
        <v>Twitter for iPad</v>
      </c>
      <c r="L61" s="19">
        <v>233.0</v>
      </c>
      <c r="M61" s="19">
        <v>185.0</v>
      </c>
      <c r="N61" s="19">
        <v>13.0</v>
      </c>
      <c r="O61" s="21"/>
      <c r="P61" s="12">
        <v>41730.6331712963</v>
      </c>
      <c r="Q61" s="22" t="s">
        <v>50</v>
      </c>
      <c r="R61" s="23" t="s">
        <v>51</v>
      </c>
      <c r="S61" s="17" t="s">
        <v>52</v>
      </c>
      <c r="T61" s="18"/>
      <c r="U61" s="16" t="str">
        <f t="shared" si="39"/>
        <v>View</v>
      </c>
    </row>
    <row r="62">
      <c r="A62" s="12">
        <v>43440.56657407407</v>
      </c>
      <c r="B62" s="13" t="str">
        <f t="shared" si="37"/>
        <v>@TDB_Allana</v>
      </c>
      <c r="C62" s="14" t="s">
        <v>48</v>
      </c>
      <c r="D62" s="15" t="s">
        <v>121</v>
      </c>
      <c r="E62" s="16" t="str">
        <f>HYPERLINK("https://twitter.com/TDB_Allana/status/1070793974846119936","1070793974846119936")</f>
        <v>1070793974846119936</v>
      </c>
      <c r="F62" s="18"/>
      <c r="G62" s="18"/>
      <c r="H62" s="18"/>
      <c r="I62" s="19">
        <v>0.0</v>
      </c>
      <c r="J62" s="19">
        <v>2.0</v>
      </c>
      <c r="K62" s="20" t="str">
        <f t="shared" si="38"/>
        <v>Twitter for iPad</v>
      </c>
      <c r="L62" s="19">
        <v>233.0</v>
      </c>
      <c r="M62" s="19">
        <v>185.0</v>
      </c>
      <c r="N62" s="19">
        <v>13.0</v>
      </c>
      <c r="O62" s="21"/>
      <c r="P62" s="12">
        <v>41730.6331712963</v>
      </c>
      <c r="Q62" s="22" t="s">
        <v>50</v>
      </c>
      <c r="R62" s="23" t="s">
        <v>51</v>
      </c>
      <c r="S62" s="17" t="s">
        <v>52</v>
      </c>
      <c r="T62" s="18"/>
      <c r="U62" s="16" t="str">
        <f t="shared" si="39"/>
        <v>View</v>
      </c>
    </row>
    <row r="63">
      <c r="A63" s="12">
        <v>43440.56099537037</v>
      </c>
      <c r="B63" s="13" t="str">
        <f>HYPERLINK("https://twitter.com/carebearmac","@carebearmac")</f>
        <v>@carebearmac</v>
      </c>
      <c r="C63" s="14" t="s">
        <v>41</v>
      </c>
      <c r="D63" s="15" t="s">
        <v>122</v>
      </c>
      <c r="E63" s="16" t="str">
        <f>HYPERLINK("https://twitter.com/carebearmac/status/1070791952205996032","1070791952205996032")</f>
        <v>1070791952205996032</v>
      </c>
      <c r="F63" s="18"/>
      <c r="G63" s="17" t="s">
        <v>115</v>
      </c>
      <c r="H63" s="18"/>
      <c r="I63" s="19">
        <v>1.0</v>
      </c>
      <c r="J63" s="19">
        <v>5.0</v>
      </c>
      <c r="K63" s="20" t="str">
        <f>HYPERLINK("http://twitter.com/download/android","Twitter for Android")</f>
        <v>Twitter for Android</v>
      </c>
      <c r="L63" s="19">
        <v>28.0</v>
      </c>
      <c r="M63" s="19">
        <v>132.0</v>
      </c>
      <c r="N63" s="19">
        <v>1.0</v>
      </c>
      <c r="O63" s="21"/>
      <c r="P63" s="12">
        <v>40108.87878472223</v>
      </c>
      <c r="Q63" s="18"/>
      <c r="R63" s="23" t="s">
        <v>44</v>
      </c>
      <c r="S63" s="18"/>
      <c r="T63" s="18"/>
      <c r="U63" s="16" t="str">
        <f>HYPERLINK("https://pbs.twimg.com/profile_images/3394303545/5f10ece4076e56065ecaa8307a54c89f.jpeg","View")</f>
        <v>View</v>
      </c>
    </row>
    <row r="64">
      <c r="A64" s="12">
        <v>43440.55638888889</v>
      </c>
      <c r="B64" s="13" t="str">
        <f>HYPERLINK("https://twitter.com/TVI_Adam","@TVI_Adam")</f>
        <v>@TVI_Adam</v>
      </c>
      <c r="C64" s="14" t="s">
        <v>25</v>
      </c>
      <c r="D64" s="15" t="s">
        <v>123</v>
      </c>
      <c r="E64" s="16" t="str">
        <f>HYPERLINK("https://twitter.com/TVI_Adam/status/1070790281946005504","1070790281946005504")</f>
        <v>1070790281946005504</v>
      </c>
      <c r="F64" s="18"/>
      <c r="G64" s="18"/>
      <c r="H64" s="18"/>
      <c r="I64" s="19">
        <v>1.0</v>
      </c>
      <c r="J64" s="19">
        <v>2.0</v>
      </c>
      <c r="K64" s="20" t="str">
        <f>HYPERLINK("http://twitter.com","Twitter Web Client")</f>
        <v>Twitter Web Client</v>
      </c>
      <c r="L64" s="19">
        <v>1160.0</v>
      </c>
      <c r="M64" s="19">
        <v>1022.0</v>
      </c>
      <c r="N64" s="19">
        <v>32.0</v>
      </c>
      <c r="O64" s="21"/>
      <c r="P64" s="12">
        <v>41389.71351851852</v>
      </c>
      <c r="Q64" s="22" t="s">
        <v>28</v>
      </c>
      <c r="R64" s="23" t="s">
        <v>29</v>
      </c>
      <c r="S64" s="18"/>
      <c r="T64" s="18"/>
      <c r="U64" s="16" t="str">
        <f>HYPERLINK("https://pbs.twimg.com/profile_images/3574980697/bc33f22369ef416b53e8c1b0cc90a800.jpeg","View")</f>
        <v>View</v>
      </c>
    </row>
    <row r="65">
      <c r="A65" s="12">
        <v>43440.539560185185</v>
      </c>
      <c r="B65" s="13" t="str">
        <f t="shared" ref="B65:B67" si="40">HYPERLINK("https://twitter.com/BellaAdventures","@BellaAdventures")</f>
        <v>@BellaAdventures</v>
      </c>
      <c r="C65" s="14" t="s">
        <v>30</v>
      </c>
      <c r="D65" s="15" t="s">
        <v>124</v>
      </c>
      <c r="E65" s="16" t="str">
        <f>HYPERLINK("https://twitter.com/BellaAdventures/status/1070784183172124672","1070784183172124672")</f>
        <v>1070784183172124672</v>
      </c>
      <c r="F65" s="18"/>
      <c r="G65" s="18"/>
      <c r="H65" s="18"/>
      <c r="I65" s="19">
        <v>1.0</v>
      </c>
      <c r="J65" s="19">
        <v>2.0</v>
      </c>
      <c r="K65" s="20" t="str">
        <f t="shared" ref="K65:K67" si="41">HYPERLINK("https://mobile.twitter.com","Twitter Lite")</f>
        <v>Twitter Lite</v>
      </c>
      <c r="L65" s="19">
        <v>13.0</v>
      </c>
      <c r="M65" s="19">
        <v>49.0</v>
      </c>
      <c r="N65" s="19">
        <v>0.0</v>
      </c>
      <c r="O65" s="21"/>
      <c r="P65" s="12">
        <v>42636.586805555555</v>
      </c>
      <c r="Q65" s="22" t="s">
        <v>32</v>
      </c>
      <c r="R65" s="24"/>
      <c r="S65" s="18"/>
      <c r="T65" s="18"/>
      <c r="U65" s="16" t="str">
        <f t="shared" ref="U65:U67" si="42">HYPERLINK("https://pbs.twimg.com/profile_images/779870625250750464/IHAEc7f3.jpg","View")</f>
        <v>View</v>
      </c>
    </row>
    <row r="66">
      <c r="A66" s="12">
        <v>43440.53797453704</v>
      </c>
      <c r="B66" s="13" t="str">
        <f t="shared" si="40"/>
        <v>@BellaAdventures</v>
      </c>
      <c r="C66" s="14" t="s">
        <v>30</v>
      </c>
      <c r="D66" s="15" t="s">
        <v>125</v>
      </c>
      <c r="E66" s="16" t="str">
        <f>HYPERLINK("https://twitter.com/BellaAdventures/status/1070783608405651456","1070783608405651456")</f>
        <v>1070783608405651456</v>
      </c>
      <c r="F66" s="18"/>
      <c r="G66" s="18"/>
      <c r="H66" s="18"/>
      <c r="I66" s="19">
        <v>1.0</v>
      </c>
      <c r="J66" s="19">
        <v>2.0</v>
      </c>
      <c r="K66" s="20" t="str">
        <f t="shared" si="41"/>
        <v>Twitter Lite</v>
      </c>
      <c r="L66" s="19">
        <v>13.0</v>
      </c>
      <c r="M66" s="19">
        <v>49.0</v>
      </c>
      <c r="N66" s="19">
        <v>0.0</v>
      </c>
      <c r="O66" s="21"/>
      <c r="P66" s="12">
        <v>42636.586805555555</v>
      </c>
      <c r="Q66" s="22" t="s">
        <v>32</v>
      </c>
      <c r="R66" s="24"/>
      <c r="S66" s="18"/>
      <c r="T66" s="18"/>
      <c r="U66" s="16" t="str">
        <f t="shared" si="42"/>
        <v>View</v>
      </c>
    </row>
    <row r="67">
      <c r="A67" s="12">
        <v>43440.53501157407</v>
      </c>
      <c r="B67" s="13" t="str">
        <f t="shared" si="40"/>
        <v>@BellaAdventures</v>
      </c>
      <c r="C67" s="14" t="s">
        <v>30</v>
      </c>
      <c r="D67" s="15" t="s">
        <v>126</v>
      </c>
      <c r="E67" s="16" t="str">
        <f>HYPERLINK("https://twitter.com/BellaAdventures/status/1070782538354851840","1070782538354851840")</f>
        <v>1070782538354851840</v>
      </c>
      <c r="F67" s="18"/>
      <c r="G67" s="18"/>
      <c r="H67" s="18"/>
      <c r="I67" s="19">
        <v>1.0</v>
      </c>
      <c r="J67" s="19">
        <v>3.0</v>
      </c>
      <c r="K67" s="20" t="str">
        <f t="shared" si="41"/>
        <v>Twitter Lite</v>
      </c>
      <c r="L67" s="19">
        <v>13.0</v>
      </c>
      <c r="M67" s="19">
        <v>49.0</v>
      </c>
      <c r="N67" s="19">
        <v>0.0</v>
      </c>
      <c r="O67" s="21"/>
      <c r="P67" s="12">
        <v>42636.586805555555</v>
      </c>
      <c r="Q67" s="22" t="s">
        <v>32</v>
      </c>
      <c r="R67" s="24"/>
      <c r="S67" s="18"/>
      <c r="T67" s="18"/>
      <c r="U67" s="16" t="str">
        <f t="shared" si="42"/>
        <v>View</v>
      </c>
    </row>
    <row r="68">
      <c r="A68" s="12">
        <v>43440.52381944444</v>
      </c>
      <c r="B68" s="13" t="str">
        <f>HYPERLINK("https://twitter.com/belleamanda","@belleamanda")</f>
        <v>@belleamanda</v>
      </c>
      <c r="C68" s="14" t="s">
        <v>127</v>
      </c>
      <c r="D68" s="15" t="s">
        <v>128</v>
      </c>
      <c r="E68" s="16" t="str">
        <f>HYPERLINK("https://twitter.com/belleamanda/status/1070778481330417664","1070778481330417664")</f>
        <v>1070778481330417664</v>
      </c>
      <c r="F68" s="18"/>
      <c r="G68" s="18"/>
      <c r="H68" s="18"/>
      <c r="I68" s="19">
        <v>1.0</v>
      </c>
      <c r="J68" s="19">
        <v>4.0</v>
      </c>
      <c r="K68" s="20" t="str">
        <f>HYPERLINK("http://twitter.com/download/iphone","Twitter for iPhone")</f>
        <v>Twitter for iPhone</v>
      </c>
      <c r="L68" s="19">
        <v>148.0</v>
      </c>
      <c r="M68" s="19">
        <v>815.0</v>
      </c>
      <c r="N68" s="19">
        <v>6.0</v>
      </c>
      <c r="O68" s="21"/>
      <c r="P68" s="12">
        <v>39879.432708333334</v>
      </c>
      <c r="Q68" s="22" t="s">
        <v>129</v>
      </c>
      <c r="R68" s="23" t="s">
        <v>130</v>
      </c>
      <c r="S68" s="18"/>
      <c r="T68" s="18"/>
      <c r="U68" s="16" t="str">
        <f>HYPERLINK("https://pbs.twimg.com/profile_images/768355461938618368/leqQcdQt.jpg","View")</f>
        <v>View</v>
      </c>
    </row>
    <row r="69">
      <c r="A69" s="12">
        <v>43440.50732638889</v>
      </c>
      <c r="B69" s="13" t="str">
        <f>HYPERLINK("https://twitter.com/BellaAdventures","@BellaAdventures")</f>
        <v>@BellaAdventures</v>
      </c>
      <c r="C69" s="14" t="s">
        <v>30</v>
      </c>
      <c r="D69" s="15" t="s">
        <v>131</v>
      </c>
      <c r="E69" s="16" t="str">
        <f>HYPERLINK("https://twitter.com/BellaAdventures/status/1070772501486034945","1070772501486034945")</f>
        <v>1070772501486034945</v>
      </c>
      <c r="F69" s="18"/>
      <c r="G69" s="18"/>
      <c r="H69" s="18"/>
      <c r="I69" s="19">
        <v>1.0</v>
      </c>
      <c r="J69" s="19">
        <v>2.0</v>
      </c>
      <c r="K69" s="20" t="str">
        <f>HYPERLINK("https://mobile.twitter.com","Twitter Lite")</f>
        <v>Twitter Lite</v>
      </c>
      <c r="L69" s="19">
        <v>13.0</v>
      </c>
      <c r="M69" s="19">
        <v>49.0</v>
      </c>
      <c r="N69" s="19">
        <v>0.0</v>
      </c>
      <c r="O69" s="21"/>
      <c r="P69" s="12">
        <v>42636.586805555555</v>
      </c>
      <c r="Q69" s="22" t="s">
        <v>32</v>
      </c>
      <c r="R69" s="24"/>
      <c r="S69" s="18"/>
      <c r="T69" s="18"/>
      <c r="U69" s="16" t="str">
        <f>HYPERLINK("https://pbs.twimg.com/profile_images/779870625250750464/IHAEc7f3.jpg","View")</f>
        <v>View</v>
      </c>
    </row>
    <row r="70">
      <c r="A70" s="12">
        <v>43440.48988425926</v>
      </c>
      <c r="B70" s="13" t="str">
        <f t="shared" ref="B70:B74" si="43">HYPERLINK("https://twitter.com/TVI_Adam","@TVI_Adam")</f>
        <v>@TVI_Adam</v>
      </c>
      <c r="C70" s="14" t="s">
        <v>25</v>
      </c>
      <c r="D70" s="15" t="s">
        <v>132</v>
      </c>
      <c r="E70" s="16" t="str">
        <f>HYPERLINK("https://twitter.com/TVI_Adam/status/1070766184365154305","1070766184365154305")</f>
        <v>1070766184365154305</v>
      </c>
      <c r="F70" s="18"/>
      <c r="G70" s="18"/>
      <c r="H70" s="18"/>
      <c r="I70" s="19">
        <v>1.0</v>
      </c>
      <c r="J70" s="19">
        <v>3.0</v>
      </c>
      <c r="K70" s="20" t="str">
        <f t="shared" ref="K70:K74" si="44">HYPERLINK("http://twitter.com/download/iphone","Twitter for iPhone")</f>
        <v>Twitter for iPhone</v>
      </c>
      <c r="L70" s="19">
        <v>1160.0</v>
      </c>
      <c r="M70" s="19">
        <v>1022.0</v>
      </c>
      <c r="N70" s="19">
        <v>32.0</v>
      </c>
      <c r="O70" s="21"/>
      <c r="P70" s="12">
        <v>41389.71351851852</v>
      </c>
      <c r="Q70" s="22" t="s">
        <v>28</v>
      </c>
      <c r="R70" s="23" t="s">
        <v>29</v>
      </c>
      <c r="S70" s="18"/>
      <c r="T70" s="18"/>
      <c r="U70" s="16" t="str">
        <f t="shared" ref="U70:U74" si="45">HYPERLINK("https://pbs.twimg.com/profile_images/3574980697/bc33f22369ef416b53e8c1b0cc90a800.jpeg","View")</f>
        <v>View</v>
      </c>
    </row>
    <row r="71">
      <c r="A71" s="12">
        <v>43440.48697916667</v>
      </c>
      <c r="B71" s="13" t="str">
        <f t="shared" si="43"/>
        <v>@TVI_Adam</v>
      </c>
      <c r="C71" s="14" t="s">
        <v>25</v>
      </c>
      <c r="D71" s="15" t="s">
        <v>133</v>
      </c>
      <c r="E71" s="16" t="str">
        <f>HYPERLINK("https://twitter.com/TVI_Adam/status/1070765131145990144","1070765131145990144")</f>
        <v>1070765131145990144</v>
      </c>
      <c r="F71" s="18"/>
      <c r="G71" s="18"/>
      <c r="H71" s="18"/>
      <c r="I71" s="19">
        <v>1.0</v>
      </c>
      <c r="J71" s="19">
        <v>3.0</v>
      </c>
      <c r="K71" s="20" t="str">
        <f t="shared" si="44"/>
        <v>Twitter for iPhone</v>
      </c>
      <c r="L71" s="19">
        <v>1160.0</v>
      </c>
      <c r="M71" s="19">
        <v>1022.0</v>
      </c>
      <c r="N71" s="19">
        <v>32.0</v>
      </c>
      <c r="O71" s="21"/>
      <c r="P71" s="12">
        <v>41389.71351851852</v>
      </c>
      <c r="Q71" s="22" t="s">
        <v>28</v>
      </c>
      <c r="R71" s="23" t="s">
        <v>29</v>
      </c>
      <c r="S71" s="18"/>
      <c r="T71" s="18"/>
      <c r="U71" s="16" t="str">
        <f t="shared" si="45"/>
        <v>View</v>
      </c>
    </row>
    <row r="72">
      <c r="A72" s="12">
        <v>43440.48197916667</v>
      </c>
      <c r="B72" s="13" t="str">
        <f t="shared" si="43"/>
        <v>@TVI_Adam</v>
      </c>
      <c r="C72" s="14" t="s">
        <v>25</v>
      </c>
      <c r="D72" s="15" t="s">
        <v>134</v>
      </c>
      <c r="E72" s="16" t="str">
        <f>HYPERLINK("https://twitter.com/TVI_Adam/status/1070763318543974400","1070763318543974400")</f>
        <v>1070763318543974400</v>
      </c>
      <c r="F72" s="17" t="s">
        <v>135</v>
      </c>
      <c r="G72" s="18"/>
      <c r="H72" s="18"/>
      <c r="I72" s="19">
        <v>2.0</v>
      </c>
      <c r="J72" s="19">
        <v>2.0</v>
      </c>
      <c r="K72" s="20" t="str">
        <f t="shared" si="44"/>
        <v>Twitter for iPhone</v>
      </c>
      <c r="L72" s="19">
        <v>1160.0</v>
      </c>
      <c r="M72" s="19">
        <v>1022.0</v>
      </c>
      <c r="N72" s="19">
        <v>32.0</v>
      </c>
      <c r="O72" s="21"/>
      <c r="P72" s="12">
        <v>41389.71351851852</v>
      </c>
      <c r="Q72" s="22" t="s">
        <v>28</v>
      </c>
      <c r="R72" s="23" t="s">
        <v>29</v>
      </c>
      <c r="S72" s="18"/>
      <c r="T72" s="18"/>
      <c r="U72" s="16" t="str">
        <f t="shared" si="45"/>
        <v>View</v>
      </c>
    </row>
    <row r="73">
      <c r="A73" s="12">
        <v>43440.479374999995</v>
      </c>
      <c r="B73" s="13" t="str">
        <f t="shared" si="43"/>
        <v>@TVI_Adam</v>
      </c>
      <c r="C73" s="14" t="s">
        <v>25</v>
      </c>
      <c r="D73" s="15" t="s">
        <v>136</v>
      </c>
      <c r="E73" s="16" t="str">
        <f>HYPERLINK("https://twitter.com/TVI_Adam/status/1070762375320559616","1070762375320559616")</f>
        <v>1070762375320559616</v>
      </c>
      <c r="F73" s="18"/>
      <c r="G73" s="18"/>
      <c r="H73" s="18"/>
      <c r="I73" s="19">
        <v>2.0</v>
      </c>
      <c r="J73" s="19">
        <v>4.0</v>
      </c>
      <c r="K73" s="20" t="str">
        <f t="shared" si="44"/>
        <v>Twitter for iPhone</v>
      </c>
      <c r="L73" s="19">
        <v>1160.0</v>
      </c>
      <c r="M73" s="19">
        <v>1022.0</v>
      </c>
      <c r="N73" s="19">
        <v>32.0</v>
      </c>
      <c r="O73" s="21"/>
      <c r="P73" s="12">
        <v>41389.71351851852</v>
      </c>
      <c r="Q73" s="22" t="s">
        <v>28</v>
      </c>
      <c r="R73" s="23" t="s">
        <v>29</v>
      </c>
      <c r="S73" s="18"/>
      <c r="T73" s="18"/>
      <c r="U73" s="16" t="str">
        <f t="shared" si="45"/>
        <v>View</v>
      </c>
    </row>
    <row r="74">
      <c r="A74" s="12">
        <v>43440.47535879629</v>
      </c>
      <c r="B74" s="13" t="str">
        <f t="shared" si="43"/>
        <v>@TVI_Adam</v>
      </c>
      <c r="C74" s="14" t="s">
        <v>25</v>
      </c>
      <c r="D74" s="15" t="s">
        <v>137</v>
      </c>
      <c r="E74" s="16" t="str">
        <f>HYPERLINK("https://twitter.com/TVI_Adam/status/1070760916856168448","1070760916856168448")</f>
        <v>1070760916856168448</v>
      </c>
      <c r="F74" s="18"/>
      <c r="G74" s="18"/>
      <c r="H74" s="18"/>
      <c r="I74" s="19">
        <v>1.0</v>
      </c>
      <c r="J74" s="19">
        <v>3.0</v>
      </c>
      <c r="K74" s="20" t="str">
        <f t="shared" si="44"/>
        <v>Twitter for iPhone</v>
      </c>
      <c r="L74" s="19">
        <v>1160.0</v>
      </c>
      <c r="M74" s="19">
        <v>1022.0</v>
      </c>
      <c r="N74" s="19">
        <v>32.0</v>
      </c>
      <c r="O74" s="21"/>
      <c r="P74" s="12">
        <v>41389.71351851852</v>
      </c>
      <c r="Q74" s="22" t="s">
        <v>28</v>
      </c>
      <c r="R74" s="23" t="s">
        <v>29</v>
      </c>
      <c r="S74" s="18"/>
      <c r="T74" s="18"/>
      <c r="U74" s="16" t="str">
        <f t="shared" si="45"/>
        <v>View</v>
      </c>
    </row>
    <row r="75">
      <c r="A75" s="12">
        <v>43440.475115740745</v>
      </c>
      <c r="B75" s="13" t="str">
        <f>HYPERLINK("https://twitter.com/TDB_Allana","@TDB_Allana")</f>
        <v>@TDB_Allana</v>
      </c>
      <c r="C75" s="14" t="s">
        <v>48</v>
      </c>
      <c r="D75" s="15" t="s">
        <v>138</v>
      </c>
      <c r="E75" s="16" t="str">
        <f>HYPERLINK("https://twitter.com/TDB_Allana/status/1070760830734544896","1070760830734544896")</f>
        <v>1070760830734544896</v>
      </c>
      <c r="F75" s="18"/>
      <c r="G75" s="18"/>
      <c r="H75" s="18"/>
      <c r="I75" s="19">
        <v>0.0</v>
      </c>
      <c r="J75" s="19">
        <v>3.0</v>
      </c>
      <c r="K75" s="20" t="str">
        <f>HYPERLINK("http://twitter.com/#!/download/ipad","Twitter for iPad")</f>
        <v>Twitter for iPad</v>
      </c>
      <c r="L75" s="19">
        <v>233.0</v>
      </c>
      <c r="M75" s="19">
        <v>185.0</v>
      </c>
      <c r="N75" s="19">
        <v>13.0</v>
      </c>
      <c r="O75" s="21"/>
      <c r="P75" s="12">
        <v>41730.6331712963</v>
      </c>
      <c r="Q75" s="22" t="s">
        <v>50</v>
      </c>
      <c r="R75" s="23" t="s">
        <v>51</v>
      </c>
      <c r="S75" s="17" t="s">
        <v>52</v>
      </c>
      <c r="T75" s="18"/>
      <c r="U75" s="16" t="str">
        <f>HYPERLINK("https://pbs.twimg.com/profile_images/451120735176495104/ki5vJueV.jpeg","View")</f>
        <v>View</v>
      </c>
    </row>
    <row r="76">
      <c r="A76" s="12">
        <v>43440.468194444446</v>
      </c>
      <c r="B76" s="13" t="str">
        <f t="shared" ref="B76:B77" si="46">HYPERLINK("https://twitter.com/krissyasl","@krissyasl")</f>
        <v>@krissyasl</v>
      </c>
      <c r="C76" s="14" t="s">
        <v>58</v>
      </c>
      <c r="D76" s="15" t="s">
        <v>139</v>
      </c>
      <c r="E76" s="16" t="str">
        <f>HYPERLINK("https://twitter.com/krissyasl/status/1070758324478439424","1070758324478439424")</f>
        <v>1070758324478439424</v>
      </c>
      <c r="F76" s="18"/>
      <c r="G76" s="18"/>
      <c r="H76" s="18"/>
      <c r="I76" s="19">
        <v>2.0</v>
      </c>
      <c r="J76" s="19">
        <v>3.0</v>
      </c>
      <c r="K76" s="20" t="str">
        <f t="shared" ref="K76:K77" si="47">HYPERLINK("http://twitter.com/download/iphone","Twitter for iPhone")</f>
        <v>Twitter for iPhone</v>
      </c>
      <c r="L76" s="19">
        <v>75.0</v>
      </c>
      <c r="M76" s="19">
        <v>113.0</v>
      </c>
      <c r="N76" s="19">
        <v>1.0</v>
      </c>
      <c r="O76" s="21"/>
      <c r="P76" s="12">
        <v>39920.312314814815</v>
      </c>
      <c r="Q76" s="22" t="s">
        <v>60</v>
      </c>
      <c r="R76" s="23" t="s">
        <v>61</v>
      </c>
      <c r="S76" s="18"/>
      <c r="T76" s="18"/>
      <c r="U76" s="16" t="str">
        <f t="shared" ref="U76:U77" si="48">HYPERLINK("https://pbs.twimg.com/profile_images/1342265393/Photo_on_2011-03-24_at_11.14.jpg","View")</f>
        <v>View</v>
      </c>
    </row>
    <row r="77">
      <c r="A77" s="12">
        <v>43440.46266203704</v>
      </c>
      <c r="B77" s="13" t="str">
        <f t="shared" si="46"/>
        <v>@krissyasl</v>
      </c>
      <c r="C77" s="14" t="s">
        <v>58</v>
      </c>
      <c r="D77" s="15" t="s">
        <v>140</v>
      </c>
      <c r="E77" s="16" t="str">
        <f>HYPERLINK("https://twitter.com/krissyasl/status/1070756316669370368","1070756316669370368")</f>
        <v>1070756316669370368</v>
      </c>
      <c r="F77" s="18"/>
      <c r="G77" s="18"/>
      <c r="H77" s="18"/>
      <c r="I77" s="19">
        <v>1.0</v>
      </c>
      <c r="J77" s="19">
        <v>2.0</v>
      </c>
      <c r="K77" s="20" t="str">
        <f t="shared" si="47"/>
        <v>Twitter for iPhone</v>
      </c>
      <c r="L77" s="19">
        <v>75.0</v>
      </c>
      <c r="M77" s="19">
        <v>113.0</v>
      </c>
      <c r="N77" s="19">
        <v>1.0</v>
      </c>
      <c r="O77" s="21"/>
      <c r="P77" s="12">
        <v>39920.312314814815</v>
      </c>
      <c r="Q77" s="22" t="s">
        <v>60</v>
      </c>
      <c r="R77" s="23" t="s">
        <v>61</v>
      </c>
      <c r="S77" s="18"/>
      <c r="T77" s="18"/>
      <c r="U77" s="16" t="str">
        <f t="shared" si="48"/>
        <v>View</v>
      </c>
    </row>
    <row r="78">
      <c r="A78" s="12">
        <v>43440.46194444444</v>
      </c>
      <c r="B78" s="13" t="str">
        <f>HYPERLINK("https://twitter.com/TDB_Allana","@TDB_Allana")</f>
        <v>@TDB_Allana</v>
      </c>
      <c r="C78" s="14" t="s">
        <v>48</v>
      </c>
      <c r="D78" s="15" t="s">
        <v>141</v>
      </c>
      <c r="E78" s="16" t="str">
        <f>HYPERLINK("https://twitter.com/TDB_Allana/status/1070756055649411072","1070756055649411072")</f>
        <v>1070756055649411072</v>
      </c>
      <c r="F78" s="18"/>
      <c r="G78" s="18"/>
      <c r="H78" s="18"/>
      <c r="I78" s="19">
        <v>0.0</v>
      </c>
      <c r="J78" s="19">
        <v>1.0</v>
      </c>
      <c r="K78" s="20" t="str">
        <f>HYPERLINK("http://twitter.com/#!/download/ipad","Twitter for iPad")</f>
        <v>Twitter for iPad</v>
      </c>
      <c r="L78" s="19">
        <v>233.0</v>
      </c>
      <c r="M78" s="19">
        <v>185.0</v>
      </c>
      <c r="N78" s="19">
        <v>13.0</v>
      </c>
      <c r="O78" s="21"/>
      <c r="P78" s="12">
        <v>41730.6331712963</v>
      </c>
      <c r="Q78" s="22" t="s">
        <v>50</v>
      </c>
      <c r="R78" s="23" t="s">
        <v>51</v>
      </c>
      <c r="S78" s="17" t="s">
        <v>52</v>
      </c>
      <c r="T78" s="18"/>
      <c r="U78" s="16" t="str">
        <f>HYPERLINK("https://pbs.twimg.com/profile_images/451120735176495104/ki5vJueV.jpeg","View")</f>
        <v>View</v>
      </c>
    </row>
    <row r="79">
      <c r="A79" s="12">
        <v>43440.45700231481</v>
      </c>
      <c r="B79" s="13" t="str">
        <f>HYPERLINK("https://twitter.com/chiaraberton","@chiaraberton")</f>
        <v>@chiaraberton</v>
      </c>
      <c r="C79" s="14" t="s">
        <v>38</v>
      </c>
      <c r="D79" s="15" t="s">
        <v>142</v>
      </c>
      <c r="E79" s="16" t="str">
        <f>HYPERLINK("https://twitter.com/chiaraberton/status/1070754265495293952","1070754265495293952")</f>
        <v>1070754265495293952</v>
      </c>
      <c r="F79" s="18"/>
      <c r="G79" s="17" t="s">
        <v>143</v>
      </c>
      <c r="H79" s="18"/>
      <c r="I79" s="19">
        <v>1.0</v>
      </c>
      <c r="J79" s="19">
        <v>5.0</v>
      </c>
      <c r="K79" s="20" t="str">
        <f>HYPERLINK("http://twitter.com/download/iphone","Twitter for iPhone")</f>
        <v>Twitter for iPhone</v>
      </c>
      <c r="L79" s="19">
        <v>58.0</v>
      </c>
      <c r="M79" s="19">
        <v>196.0</v>
      </c>
      <c r="N79" s="19">
        <v>1.0</v>
      </c>
      <c r="O79" s="21"/>
      <c r="P79" s="12">
        <v>40496.61994212963</v>
      </c>
      <c r="Q79" s="18"/>
      <c r="R79" s="23" t="s">
        <v>40</v>
      </c>
      <c r="S79" s="18"/>
      <c r="T79" s="18"/>
      <c r="U79" s="16" t="str">
        <f>HYPERLINK("https://pbs.twimg.com/profile_images/1725258781/image.jpg","View")</f>
        <v>View</v>
      </c>
    </row>
    <row r="80">
      <c r="A80" s="12">
        <v>43440.45668981482</v>
      </c>
      <c r="B80" s="13" t="str">
        <f>HYPERLINK("https://twitter.com/JoleenTurgeon","@JoleenTurgeon")</f>
        <v>@JoleenTurgeon</v>
      </c>
      <c r="C80" s="14" t="s">
        <v>62</v>
      </c>
      <c r="D80" s="15" t="s">
        <v>144</v>
      </c>
      <c r="E80" s="16" t="str">
        <f>HYPERLINK("https://twitter.com/JoleenTurgeon/status/1070754153247399936","1070754153247399936")</f>
        <v>1070754153247399936</v>
      </c>
      <c r="F80" s="18"/>
      <c r="G80" s="18"/>
      <c r="H80" s="18"/>
      <c r="I80" s="19">
        <v>1.0</v>
      </c>
      <c r="J80" s="19">
        <v>4.0</v>
      </c>
      <c r="K80" s="20" t="str">
        <f>HYPERLINK("http://twitter.com/download/android","Twitter for Android")</f>
        <v>Twitter for Android</v>
      </c>
      <c r="L80" s="19">
        <v>27.0</v>
      </c>
      <c r="M80" s="19">
        <v>68.0</v>
      </c>
      <c r="N80" s="19">
        <v>3.0</v>
      </c>
      <c r="O80" s="21"/>
      <c r="P80" s="12">
        <v>41764.34148148148</v>
      </c>
      <c r="Q80" s="22" t="s">
        <v>64</v>
      </c>
      <c r="R80" s="23" t="s">
        <v>65</v>
      </c>
      <c r="S80" s="17" t="s">
        <v>66</v>
      </c>
      <c r="T80" s="18"/>
      <c r="U80" s="16" t="str">
        <f>HYPERLINK("https://pbs.twimg.com/profile_images/463672946762846208/bXIdSxrb.jpeg","View")</f>
        <v>View</v>
      </c>
    </row>
    <row r="81">
      <c r="A81" s="12">
        <v>43440.455775462964</v>
      </c>
      <c r="B81" s="13" t="str">
        <f>HYPERLINK("https://twitter.com/TVI_Adam","@TVI_Adam")</f>
        <v>@TVI_Adam</v>
      </c>
      <c r="C81" s="14" t="s">
        <v>25</v>
      </c>
      <c r="D81" s="15" t="s">
        <v>145</v>
      </c>
      <c r="E81" s="16" t="str">
        <f>HYPERLINK("https://twitter.com/TVI_Adam/status/1070753821490466816","1070753821490466816")</f>
        <v>1070753821490466816</v>
      </c>
      <c r="F81" s="18"/>
      <c r="G81" s="18"/>
      <c r="H81" s="18"/>
      <c r="I81" s="19">
        <v>2.0</v>
      </c>
      <c r="J81" s="19">
        <v>6.0</v>
      </c>
      <c r="K81" s="20" t="str">
        <f>HYPERLINK("http://twitter.com","Twitter Web Client")</f>
        <v>Twitter Web Client</v>
      </c>
      <c r="L81" s="19">
        <v>1160.0</v>
      </c>
      <c r="M81" s="19">
        <v>1022.0</v>
      </c>
      <c r="N81" s="19">
        <v>32.0</v>
      </c>
      <c r="O81" s="21"/>
      <c r="P81" s="12">
        <v>41389.71351851852</v>
      </c>
      <c r="Q81" s="22" t="s">
        <v>28</v>
      </c>
      <c r="R81" s="23" t="s">
        <v>29</v>
      </c>
      <c r="S81" s="18"/>
      <c r="T81" s="18"/>
      <c r="U81" s="16" t="str">
        <f>HYPERLINK("https://pbs.twimg.com/profile_images/3574980697/bc33f22369ef416b53e8c1b0cc90a800.jpeg","View")</f>
        <v>View</v>
      </c>
    </row>
    <row r="82">
      <c r="A82" s="12">
        <v>43440.45451388889</v>
      </c>
      <c r="B82" s="13" t="str">
        <f>HYPERLINK("https://twitter.com/TDB_Allana","@TDB_Allana")</f>
        <v>@TDB_Allana</v>
      </c>
      <c r="C82" s="14" t="s">
        <v>48</v>
      </c>
      <c r="D82" s="15" t="s">
        <v>146</v>
      </c>
      <c r="E82" s="16" t="str">
        <f>HYPERLINK("https://twitter.com/TDB_Allana/status/1070753366668541952","1070753366668541952")</f>
        <v>1070753366668541952</v>
      </c>
      <c r="F82" s="18"/>
      <c r="G82" s="18"/>
      <c r="H82" s="18"/>
      <c r="I82" s="19">
        <v>0.0</v>
      </c>
      <c r="J82" s="19">
        <v>3.0</v>
      </c>
      <c r="K82" s="20" t="str">
        <f>HYPERLINK("http://twitter.com/#!/download/ipad","Twitter for iPad")</f>
        <v>Twitter for iPad</v>
      </c>
      <c r="L82" s="19">
        <v>233.0</v>
      </c>
      <c r="M82" s="19">
        <v>185.0</v>
      </c>
      <c r="N82" s="19">
        <v>13.0</v>
      </c>
      <c r="O82" s="21"/>
      <c r="P82" s="12">
        <v>41730.6331712963</v>
      </c>
      <c r="Q82" s="22" t="s">
        <v>50</v>
      </c>
      <c r="R82" s="23" t="s">
        <v>51</v>
      </c>
      <c r="S82" s="17" t="s">
        <v>52</v>
      </c>
      <c r="T82" s="18"/>
      <c r="U82" s="16" t="str">
        <f>HYPERLINK("https://pbs.twimg.com/profile_images/451120735176495104/ki5vJueV.jpeg","View")</f>
        <v>View</v>
      </c>
    </row>
    <row r="83">
      <c r="A83" s="12">
        <v>43440.45407407408</v>
      </c>
      <c r="B83" s="13" t="str">
        <f>HYPERLINK("https://twitter.com/krissyasl","@krissyasl")</f>
        <v>@krissyasl</v>
      </c>
      <c r="C83" s="14" t="s">
        <v>58</v>
      </c>
      <c r="D83" s="15" t="s">
        <v>147</v>
      </c>
      <c r="E83" s="16" t="str">
        <f>HYPERLINK("https://twitter.com/krissyasl/status/1070753203774312448","1070753203774312448")</f>
        <v>1070753203774312448</v>
      </c>
      <c r="F83" s="18"/>
      <c r="G83" s="18"/>
      <c r="H83" s="18"/>
      <c r="I83" s="19">
        <v>2.0</v>
      </c>
      <c r="J83" s="19">
        <v>6.0</v>
      </c>
      <c r="K83" s="20" t="str">
        <f>HYPERLINK("http://twitter.com/download/iphone","Twitter for iPhone")</f>
        <v>Twitter for iPhone</v>
      </c>
      <c r="L83" s="19">
        <v>75.0</v>
      </c>
      <c r="M83" s="19">
        <v>113.0</v>
      </c>
      <c r="N83" s="19">
        <v>1.0</v>
      </c>
      <c r="O83" s="21"/>
      <c r="P83" s="12">
        <v>39920.312314814815</v>
      </c>
      <c r="Q83" s="22" t="s">
        <v>60</v>
      </c>
      <c r="R83" s="23" t="s">
        <v>61</v>
      </c>
      <c r="S83" s="18"/>
      <c r="T83" s="18"/>
      <c r="U83" s="16" t="str">
        <f>HYPERLINK("https://pbs.twimg.com/profile_images/1342265393/Photo_on_2011-03-24_at_11.14.jpg","View")</f>
        <v>View</v>
      </c>
    </row>
    <row r="84">
      <c r="A84" s="12">
        <v>43440.45180555555</v>
      </c>
      <c r="B84" s="13" t="str">
        <f>HYPERLINK("https://twitter.com/TVI_Adam","@TVI_Adam")</f>
        <v>@TVI_Adam</v>
      </c>
      <c r="C84" s="14" t="s">
        <v>25</v>
      </c>
      <c r="D84" s="15" t="s">
        <v>148</v>
      </c>
      <c r="E84" s="16" t="str">
        <f>HYPERLINK("https://twitter.com/TVI_Adam/status/1070752385570549760","1070752385570549760")</f>
        <v>1070752385570549760</v>
      </c>
      <c r="F84" s="17" t="s">
        <v>149</v>
      </c>
      <c r="G84" s="18"/>
      <c r="H84" s="18"/>
      <c r="I84" s="19">
        <v>2.0</v>
      </c>
      <c r="J84" s="19">
        <v>4.0</v>
      </c>
      <c r="K84" s="20" t="str">
        <f>HYPERLINK("http://twitter.com","Twitter Web Client")</f>
        <v>Twitter Web Client</v>
      </c>
      <c r="L84" s="19">
        <v>1160.0</v>
      </c>
      <c r="M84" s="19">
        <v>1022.0</v>
      </c>
      <c r="N84" s="19">
        <v>32.0</v>
      </c>
      <c r="O84" s="21"/>
      <c r="P84" s="12">
        <v>41389.71351851852</v>
      </c>
      <c r="Q84" s="22" t="s">
        <v>28</v>
      </c>
      <c r="R84" s="23" t="s">
        <v>29</v>
      </c>
      <c r="S84" s="18"/>
      <c r="T84" s="18"/>
      <c r="U84" s="16" t="str">
        <f>HYPERLINK("https://pbs.twimg.com/profile_images/3574980697/bc33f22369ef416b53e8c1b0cc90a800.jpeg","View")</f>
        <v>View</v>
      </c>
    </row>
    <row r="85">
      <c r="A85" s="12">
        <v>43440.45056712963</v>
      </c>
      <c r="B85" s="13" t="str">
        <f>HYPERLINK("https://twitter.com/krissyasl","@krissyasl")</f>
        <v>@krissyasl</v>
      </c>
      <c r="C85" s="14" t="s">
        <v>58</v>
      </c>
      <c r="D85" s="15" t="s">
        <v>150</v>
      </c>
      <c r="E85" s="16" t="str">
        <f>HYPERLINK("https://twitter.com/krissyasl/status/1070751933386776576","1070751933386776576")</f>
        <v>1070751933386776576</v>
      </c>
      <c r="F85" s="18"/>
      <c r="G85" s="18"/>
      <c r="H85" s="18"/>
      <c r="I85" s="19">
        <v>0.0</v>
      </c>
      <c r="J85" s="19">
        <v>3.0</v>
      </c>
      <c r="K85" s="20" t="str">
        <f t="shared" ref="K85:K86" si="49">HYPERLINK("http://twitter.com/download/iphone","Twitter for iPhone")</f>
        <v>Twitter for iPhone</v>
      </c>
      <c r="L85" s="19">
        <v>75.0</v>
      </c>
      <c r="M85" s="19">
        <v>113.0</v>
      </c>
      <c r="N85" s="19">
        <v>1.0</v>
      </c>
      <c r="O85" s="21"/>
      <c r="P85" s="12">
        <v>39920.312314814815</v>
      </c>
      <c r="Q85" s="22" t="s">
        <v>60</v>
      </c>
      <c r="R85" s="23" t="s">
        <v>61</v>
      </c>
      <c r="S85" s="18"/>
      <c r="T85" s="18"/>
      <c r="U85" s="16" t="str">
        <f>HYPERLINK("https://pbs.twimg.com/profile_images/1342265393/Photo_on_2011-03-24_at_11.14.jpg","View")</f>
        <v>View</v>
      </c>
    </row>
    <row r="86">
      <c r="A86" s="12">
        <v>43440.45</v>
      </c>
      <c r="B86" s="13" t="str">
        <f>HYPERLINK("https://twitter.com/SheilaM51940530","@SheilaM51940530")</f>
        <v>@SheilaM51940530</v>
      </c>
      <c r="C86" s="14" t="s">
        <v>151</v>
      </c>
      <c r="D86" s="15" t="s">
        <v>152</v>
      </c>
      <c r="E86" s="16" t="str">
        <f>HYPERLINK("https://twitter.com/SheilaM51940530/status/1070751731229908998","1070751731229908998")</f>
        <v>1070751731229908998</v>
      </c>
      <c r="F86" s="18"/>
      <c r="G86" s="17" t="s">
        <v>153</v>
      </c>
      <c r="H86" s="18"/>
      <c r="I86" s="19">
        <v>0.0</v>
      </c>
      <c r="J86" s="19">
        <v>3.0</v>
      </c>
      <c r="K86" s="20" t="str">
        <f t="shared" si="49"/>
        <v>Twitter for iPhone</v>
      </c>
      <c r="L86" s="19">
        <v>2.0</v>
      </c>
      <c r="M86" s="19">
        <v>1.0</v>
      </c>
      <c r="N86" s="19">
        <v>0.0</v>
      </c>
      <c r="O86" s="21"/>
      <c r="P86" s="12">
        <v>43076.39024305556</v>
      </c>
      <c r="Q86" s="18"/>
      <c r="R86" s="24"/>
      <c r="S86" s="18"/>
      <c r="T86" s="18"/>
      <c r="U86" s="25" t="s">
        <v>36</v>
      </c>
    </row>
    <row r="87">
      <c r="A87" s="12">
        <v>43440.4497337963</v>
      </c>
      <c r="B87" s="13" t="str">
        <f>HYPERLINK("https://twitter.com/TVI_Adam","@TVI_Adam")</f>
        <v>@TVI_Adam</v>
      </c>
      <c r="C87" s="14" t="s">
        <v>25</v>
      </c>
      <c r="D87" s="15" t="s">
        <v>154</v>
      </c>
      <c r="E87" s="16" t="str">
        <f>HYPERLINK("https://twitter.com/TVI_Adam/status/1070751631313055744","1070751631313055744")</f>
        <v>1070751631313055744</v>
      </c>
      <c r="F87" s="18"/>
      <c r="G87" s="18"/>
      <c r="H87" s="18"/>
      <c r="I87" s="19">
        <v>1.0</v>
      </c>
      <c r="J87" s="19">
        <v>3.0</v>
      </c>
      <c r="K87" s="20" t="str">
        <f>HYPERLINK("http://twitter.com","Twitter Web Client")</f>
        <v>Twitter Web Client</v>
      </c>
      <c r="L87" s="19">
        <v>1160.0</v>
      </c>
      <c r="M87" s="19">
        <v>1022.0</v>
      </c>
      <c r="N87" s="19">
        <v>32.0</v>
      </c>
      <c r="O87" s="21"/>
      <c r="P87" s="12">
        <v>41389.71351851852</v>
      </c>
      <c r="Q87" s="22" t="s">
        <v>28</v>
      </c>
      <c r="R87" s="23" t="s">
        <v>29</v>
      </c>
      <c r="S87" s="18"/>
      <c r="T87" s="18"/>
      <c r="U87" s="16" t="str">
        <f>HYPERLINK("https://pbs.twimg.com/profile_images/3574980697/bc33f22369ef416b53e8c1b0cc90a800.jpeg","View")</f>
        <v>View</v>
      </c>
    </row>
    <row r="88">
      <c r="A88" s="12">
        <v>43440.448958333334</v>
      </c>
      <c r="B88" s="13" t="str">
        <f>HYPERLINK("https://twitter.com/TDB_Allana","@TDB_Allana")</f>
        <v>@TDB_Allana</v>
      </c>
      <c r="C88" s="14" t="s">
        <v>48</v>
      </c>
      <c r="D88" s="15" t="s">
        <v>155</v>
      </c>
      <c r="E88" s="16" t="str">
        <f>HYPERLINK("https://twitter.com/TDB_Allana/status/1070751351389380608","1070751351389380608")</f>
        <v>1070751351389380608</v>
      </c>
      <c r="F88" s="18"/>
      <c r="G88" s="18"/>
      <c r="H88" s="18"/>
      <c r="I88" s="19">
        <v>0.0</v>
      </c>
      <c r="J88" s="19">
        <v>3.0</v>
      </c>
      <c r="K88" s="20" t="str">
        <f>HYPERLINK("http://twitter.com/#!/download/ipad","Twitter for iPad")</f>
        <v>Twitter for iPad</v>
      </c>
      <c r="L88" s="19">
        <v>233.0</v>
      </c>
      <c r="M88" s="19">
        <v>185.0</v>
      </c>
      <c r="N88" s="19">
        <v>13.0</v>
      </c>
      <c r="O88" s="21"/>
      <c r="P88" s="12">
        <v>41730.6331712963</v>
      </c>
      <c r="Q88" s="22" t="s">
        <v>50</v>
      </c>
      <c r="R88" s="23" t="s">
        <v>51</v>
      </c>
      <c r="S88" s="17" t="s">
        <v>52</v>
      </c>
      <c r="T88" s="18"/>
      <c r="U88" s="16" t="str">
        <f>HYPERLINK("https://pbs.twimg.com/profile_images/451120735176495104/ki5vJueV.jpeg","View")</f>
        <v>View</v>
      </c>
    </row>
    <row r="89">
      <c r="A89" s="12">
        <v>43440.41954861111</v>
      </c>
      <c r="B89" s="13" t="str">
        <f>HYPERLINK("https://twitter.com/krissyasl","@krissyasl")</f>
        <v>@krissyasl</v>
      </c>
      <c r="C89" s="14" t="s">
        <v>58</v>
      </c>
      <c r="D89" s="15" t="s">
        <v>156</v>
      </c>
      <c r="E89" s="16" t="str">
        <f>HYPERLINK("https://twitter.com/krissyasl/status/1070740693188935681","1070740693188935681")</f>
        <v>1070740693188935681</v>
      </c>
      <c r="F89" s="18"/>
      <c r="G89" s="18"/>
      <c r="H89" s="18"/>
      <c r="I89" s="19">
        <v>2.0</v>
      </c>
      <c r="J89" s="19">
        <v>6.0</v>
      </c>
      <c r="K89" s="20" t="str">
        <f>HYPERLINK("http://twitter.com/download/iphone","Twitter for iPhone")</f>
        <v>Twitter for iPhone</v>
      </c>
      <c r="L89" s="19">
        <v>75.0</v>
      </c>
      <c r="M89" s="19">
        <v>113.0</v>
      </c>
      <c r="N89" s="19">
        <v>1.0</v>
      </c>
      <c r="O89" s="21"/>
      <c r="P89" s="12">
        <v>39920.312314814815</v>
      </c>
      <c r="Q89" s="22" t="s">
        <v>60</v>
      </c>
      <c r="R89" s="23" t="s">
        <v>61</v>
      </c>
      <c r="S89" s="18"/>
      <c r="T89" s="18"/>
      <c r="U89" s="16" t="str">
        <f>HYPERLINK("https://pbs.twimg.com/profile_images/1342265393/Photo_on_2011-03-24_at_11.14.jpg","View")</f>
        <v>View</v>
      </c>
    </row>
    <row r="90">
      <c r="A90" s="12">
        <v>43440.41829861111</v>
      </c>
      <c r="B90" s="13" t="str">
        <f t="shared" ref="B90:B91" si="50">HYPERLINK("https://twitter.com/TDB_Allana","@TDB_Allana")</f>
        <v>@TDB_Allana</v>
      </c>
      <c r="C90" s="14" t="s">
        <v>48</v>
      </c>
      <c r="D90" s="15" t="s">
        <v>157</v>
      </c>
      <c r="E90" s="16" t="str">
        <f>HYPERLINK("https://twitter.com/TDB_Allana/status/1070740240111820801","1070740240111820801")</f>
        <v>1070740240111820801</v>
      </c>
      <c r="F90" s="18"/>
      <c r="G90" s="18"/>
      <c r="H90" s="18"/>
      <c r="I90" s="19">
        <v>0.0</v>
      </c>
      <c r="J90" s="19">
        <v>3.0</v>
      </c>
      <c r="K90" s="20" t="str">
        <f t="shared" ref="K90:K91" si="51">HYPERLINK("http://twitter.com/#!/download/ipad","Twitter for iPad")</f>
        <v>Twitter for iPad</v>
      </c>
      <c r="L90" s="19">
        <v>233.0</v>
      </c>
      <c r="M90" s="19">
        <v>185.0</v>
      </c>
      <c r="N90" s="19">
        <v>13.0</v>
      </c>
      <c r="O90" s="21"/>
      <c r="P90" s="12">
        <v>41730.6331712963</v>
      </c>
      <c r="Q90" s="22" t="s">
        <v>50</v>
      </c>
      <c r="R90" s="23" t="s">
        <v>51</v>
      </c>
      <c r="S90" s="17" t="s">
        <v>52</v>
      </c>
      <c r="T90" s="18"/>
      <c r="U90" s="16" t="str">
        <f t="shared" ref="U90:U91" si="52">HYPERLINK("https://pbs.twimg.com/profile_images/451120735176495104/ki5vJueV.jpeg","View")</f>
        <v>View</v>
      </c>
    </row>
    <row r="91">
      <c r="A91" s="12">
        <v>43440.41520833333</v>
      </c>
      <c r="B91" s="13" t="str">
        <f t="shared" si="50"/>
        <v>@TDB_Allana</v>
      </c>
      <c r="C91" s="14" t="s">
        <v>48</v>
      </c>
      <c r="D91" s="15" t="s">
        <v>158</v>
      </c>
      <c r="E91" s="16" t="str">
        <f>HYPERLINK("https://twitter.com/TDB_Allana/status/1070739120794722304","1070739120794722304")</f>
        <v>1070739120794722304</v>
      </c>
      <c r="F91" s="18"/>
      <c r="G91" s="18"/>
      <c r="H91" s="18"/>
      <c r="I91" s="19">
        <v>1.0</v>
      </c>
      <c r="J91" s="19">
        <v>5.0</v>
      </c>
      <c r="K91" s="20" t="str">
        <f t="shared" si="51"/>
        <v>Twitter for iPad</v>
      </c>
      <c r="L91" s="19">
        <v>233.0</v>
      </c>
      <c r="M91" s="19">
        <v>185.0</v>
      </c>
      <c r="N91" s="19">
        <v>13.0</v>
      </c>
      <c r="O91" s="21"/>
      <c r="P91" s="12">
        <v>41730.6331712963</v>
      </c>
      <c r="Q91" s="22" t="s">
        <v>50</v>
      </c>
      <c r="R91" s="23" t="s">
        <v>51</v>
      </c>
      <c r="S91" s="17" t="s">
        <v>52</v>
      </c>
      <c r="T91" s="18"/>
      <c r="U91" s="16" t="str">
        <f t="shared" si="52"/>
        <v>View</v>
      </c>
    </row>
    <row r="92">
      <c r="A92" s="12">
        <v>43440.41506944444</v>
      </c>
      <c r="B92" s="13" t="str">
        <f t="shared" ref="B92:B93" si="53">HYPERLINK("https://twitter.com/JoleenTurgeon","@JoleenTurgeon")</f>
        <v>@JoleenTurgeon</v>
      </c>
      <c r="C92" s="14" t="s">
        <v>62</v>
      </c>
      <c r="D92" s="15" t="s">
        <v>159</v>
      </c>
      <c r="E92" s="16" t="str">
        <f>HYPERLINK("https://twitter.com/JoleenTurgeon/status/1070739071427694597","1070739071427694597")</f>
        <v>1070739071427694597</v>
      </c>
      <c r="F92" s="18"/>
      <c r="G92" s="18"/>
      <c r="H92" s="18"/>
      <c r="I92" s="19">
        <v>1.0</v>
      </c>
      <c r="J92" s="19">
        <v>2.0</v>
      </c>
      <c r="K92" s="20" t="str">
        <f t="shared" ref="K92:K93" si="54">HYPERLINK("http://twitter.com/download/android","Twitter for Android")</f>
        <v>Twitter for Android</v>
      </c>
      <c r="L92" s="19">
        <v>27.0</v>
      </c>
      <c r="M92" s="19">
        <v>68.0</v>
      </c>
      <c r="N92" s="19">
        <v>3.0</v>
      </c>
      <c r="O92" s="21"/>
      <c r="P92" s="12">
        <v>41764.34148148148</v>
      </c>
      <c r="Q92" s="22" t="s">
        <v>64</v>
      </c>
      <c r="R92" s="23" t="s">
        <v>65</v>
      </c>
      <c r="S92" s="17" t="s">
        <v>66</v>
      </c>
      <c r="T92" s="18"/>
      <c r="U92" s="16" t="str">
        <f t="shared" ref="U92:U93" si="55">HYPERLINK("https://pbs.twimg.com/profile_images/463672946762846208/bXIdSxrb.jpeg","View")</f>
        <v>View</v>
      </c>
    </row>
    <row r="93">
      <c r="A93" s="12">
        <v>43440.4150462963</v>
      </c>
      <c r="B93" s="13" t="str">
        <f t="shared" si="53"/>
        <v>@JoleenTurgeon</v>
      </c>
      <c r="C93" s="14" t="s">
        <v>62</v>
      </c>
      <c r="D93" s="15" t="s">
        <v>160</v>
      </c>
      <c r="E93" s="16" t="str">
        <f>HYPERLINK("https://twitter.com/JoleenTurgeon/status/1070739061420118022","1070739061420118022")</f>
        <v>1070739061420118022</v>
      </c>
      <c r="F93" s="18"/>
      <c r="G93" s="18"/>
      <c r="H93" s="18"/>
      <c r="I93" s="19">
        <v>1.0</v>
      </c>
      <c r="J93" s="19">
        <v>2.0</v>
      </c>
      <c r="K93" s="20" t="str">
        <f t="shared" si="54"/>
        <v>Twitter for Android</v>
      </c>
      <c r="L93" s="19">
        <v>27.0</v>
      </c>
      <c r="M93" s="19">
        <v>68.0</v>
      </c>
      <c r="N93" s="19">
        <v>3.0</v>
      </c>
      <c r="O93" s="21"/>
      <c r="P93" s="12">
        <v>41764.34148148148</v>
      </c>
      <c r="Q93" s="22" t="s">
        <v>64</v>
      </c>
      <c r="R93" s="23" t="s">
        <v>65</v>
      </c>
      <c r="S93" s="17" t="s">
        <v>66</v>
      </c>
      <c r="T93" s="18"/>
      <c r="U93" s="16" t="str">
        <f t="shared" si="55"/>
        <v>View</v>
      </c>
    </row>
    <row r="94">
      <c r="A94" s="12">
        <v>43440.413981481484</v>
      </c>
      <c r="B94" s="13" t="str">
        <f>HYPERLINK("https://twitter.com/TDB_Allana","@TDB_Allana")</f>
        <v>@TDB_Allana</v>
      </c>
      <c r="C94" s="14" t="s">
        <v>48</v>
      </c>
      <c r="D94" s="15" t="s">
        <v>161</v>
      </c>
      <c r="E94" s="16" t="str">
        <f>HYPERLINK("https://twitter.com/TDB_Allana/status/1070738677960036353","1070738677960036353")</f>
        <v>1070738677960036353</v>
      </c>
      <c r="F94" s="18"/>
      <c r="G94" s="18"/>
      <c r="H94" s="18"/>
      <c r="I94" s="19">
        <v>0.0</v>
      </c>
      <c r="J94" s="19">
        <v>1.0</v>
      </c>
      <c r="K94" s="20" t="str">
        <f>HYPERLINK("http://twitter.com/#!/download/ipad","Twitter for iPad")</f>
        <v>Twitter for iPad</v>
      </c>
      <c r="L94" s="19">
        <v>233.0</v>
      </c>
      <c r="M94" s="19">
        <v>185.0</v>
      </c>
      <c r="N94" s="19">
        <v>13.0</v>
      </c>
      <c r="O94" s="21"/>
      <c r="P94" s="12">
        <v>41730.6331712963</v>
      </c>
      <c r="Q94" s="22" t="s">
        <v>50</v>
      </c>
      <c r="R94" s="23" t="s">
        <v>51</v>
      </c>
      <c r="S94" s="17" t="s">
        <v>52</v>
      </c>
      <c r="T94" s="18"/>
      <c r="U94" s="16" t="str">
        <f>HYPERLINK("https://pbs.twimg.com/profile_images/451120735176495104/ki5vJueV.jpeg","View")</f>
        <v>View</v>
      </c>
    </row>
    <row r="95">
      <c r="A95" s="12">
        <v>43440.41253472222</v>
      </c>
      <c r="B95" s="13" t="str">
        <f t="shared" ref="B95:B96" si="56">HYPERLINK("https://twitter.com/TVI_Adam","@TVI_Adam")</f>
        <v>@TVI_Adam</v>
      </c>
      <c r="C95" s="14" t="s">
        <v>25</v>
      </c>
      <c r="D95" s="15" t="s">
        <v>162</v>
      </c>
      <c r="E95" s="16" t="str">
        <f>HYPERLINK("https://twitter.com/TVI_Adam/status/1070738153227542534","1070738153227542534")</f>
        <v>1070738153227542534</v>
      </c>
      <c r="F95" s="18"/>
      <c r="G95" s="18"/>
      <c r="H95" s="18"/>
      <c r="I95" s="19">
        <v>2.0</v>
      </c>
      <c r="J95" s="19">
        <v>4.0</v>
      </c>
      <c r="K95" s="20" t="str">
        <f t="shared" ref="K95:K96" si="57">HYPERLINK("http://twitter.com","Twitter Web Client")</f>
        <v>Twitter Web Client</v>
      </c>
      <c r="L95" s="19">
        <v>1160.0</v>
      </c>
      <c r="M95" s="19">
        <v>1022.0</v>
      </c>
      <c r="N95" s="19">
        <v>32.0</v>
      </c>
      <c r="O95" s="21"/>
      <c r="P95" s="12">
        <v>41389.71351851852</v>
      </c>
      <c r="Q95" s="22" t="s">
        <v>28</v>
      </c>
      <c r="R95" s="23" t="s">
        <v>29</v>
      </c>
      <c r="S95" s="18"/>
      <c r="T95" s="18"/>
      <c r="U95" s="16" t="str">
        <f t="shared" ref="U95:U96" si="58">HYPERLINK("https://pbs.twimg.com/profile_images/3574980697/bc33f22369ef416b53e8c1b0cc90a800.jpeg","View")</f>
        <v>View</v>
      </c>
    </row>
    <row r="96">
      <c r="A96" s="12">
        <v>43440.40483796297</v>
      </c>
      <c r="B96" s="13" t="str">
        <f t="shared" si="56"/>
        <v>@TVI_Adam</v>
      </c>
      <c r="C96" s="14" t="s">
        <v>25</v>
      </c>
      <c r="D96" s="15" t="s">
        <v>163</v>
      </c>
      <c r="E96" s="16" t="str">
        <f>HYPERLINK("https://twitter.com/TVI_Adam/status/1070735364690595842","1070735364690595842")</f>
        <v>1070735364690595842</v>
      </c>
      <c r="F96" s="18"/>
      <c r="G96" s="18"/>
      <c r="H96" s="18"/>
      <c r="I96" s="19">
        <v>1.0</v>
      </c>
      <c r="J96" s="19">
        <v>3.0</v>
      </c>
      <c r="K96" s="20" t="str">
        <f t="shared" si="57"/>
        <v>Twitter Web Client</v>
      </c>
      <c r="L96" s="19">
        <v>1160.0</v>
      </c>
      <c r="M96" s="19">
        <v>1022.0</v>
      </c>
      <c r="N96" s="19">
        <v>32.0</v>
      </c>
      <c r="O96" s="21"/>
      <c r="P96" s="12">
        <v>41389.71351851852</v>
      </c>
      <c r="Q96" s="22" t="s">
        <v>28</v>
      </c>
      <c r="R96" s="23" t="s">
        <v>29</v>
      </c>
      <c r="S96" s="18"/>
      <c r="T96" s="18"/>
      <c r="U96" s="16" t="str">
        <f t="shared" si="58"/>
        <v>View</v>
      </c>
    </row>
    <row r="97">
      <c r="A97" s="12">
        <v>43440.403136574074</v>
      </c>
      <c r="B97" s="13" t="str">
        <f>HYPERLINK("https://twitter.com/cdba_bc","@cdba_bc")</f>
        <v>@cdba_bc</v>
      </c>
      <c r="C97" s="14" t="s">
        <v>88</v>
      </c>
      <c r="D97" s="15" t="s">
        <v>164</v>
      </c>
      <c r="E97" s="16" t="str">
        <f>HYPERLINK("https://twitter.com/cdba_bc/status/1070734746391523328","1070734746391523328")</f>
        <v>1070734746391523328</v>
      </c>
      <c r="F97" s="18"/>
      <c r="G97" s="18"/>
      <c r="H97" s="18"/>
      <c r="I97" s="19">
        <v>0.0</v>
      </c>
      <c r="J97" s="19">
        <v>5.0</v>
      </c>
      <c r="K97" s="20" t="str">
        <f>HYPERLINK("http://twitter.com/download/iphone","Twitter for iPhone")</f>
        <v>Twitter for iPhone</v>
      </c>
      <c r="L97" s="19">
        <v>46.0</v>
      </c>
      <c r="M97" s="19">
        <v>29.0</v>
      </c>
      <c r="N97" s="19">
        <v>0.0</v>
      </c>
      <c r="O97" s="21"/>
      <c r="P97" s="12">
        <v>42637.90017361111</v>
      </c>
      <c r="Q97" s="22" t="s">
        <v>90</v>
      </c>
      <c r="R97" s="24"/>
      <c r="S97" s="17" t="s">
        <v>91</v>
      </c>
      <c r="T97" s="18"/>
      <c r="U97" s="16" t="str">
        <f>HYPERLINK("https://pbs.twimg.com/profile_images/824003946465267712/J5TpzO4E.jpg","View")</f>
        <v>View</v>
      </c>
    </row>
    <row r="98">
      <c r="A98" s="12">
        <v>43440.40081018519</v>
      </c>
      <c r="B98" s="13" t="str">
        <f>HYPERLINK("https://twitter.com/twinkimmer","@twinkimmer")</f>
        <v>@twinkimmer</v>
      </c>
      <c r="C98" s="14" t="s">
        <v>165</v>
      </c>
      <c r="D98" s="15" t="s">
        <v>166</v>
      </c>
      <c r="E98" s="16" t="str">
        <f>HYPERLINK("https://twitter.com/twinkimmer/status/1070733904095543297","1070733904095543297")</f>
        <v>1070733904095543297</v>
      </c>
      <c r="F98" s="18"/>
      <c r="G98" s="18"/>
      <c r="H98" s="18"/>
      <c r="I98" s="19">
        <v>1.0</v>
      </c>
      <c r="J98" s="19">
        <v>5.0</v>
      </c>
      <c r="K98" s="20" t="str">
        <f>HYPERLINK("http://twitter.com/download/android","Twitter for Android")</f>
        <v>Twitter for Android</v>
      </c>
      <c r="L98" s="19">
        <v>21.0</v>
      </c>
      <c r="M98" s="19">
        <v>104.0</v>
      </c>
      <c r="N98" s="19">
        <v>0.0</v>
      </c>
      <c r="O98" s="21"/>
      <c r="P98" s="12">
        <v>40205.89082175926</v>
      </c>
      <c r="Q98" s="18"/>
      <c r="R98" s="23" t="s">
        <v>167</v>
      </c>
      <c r="S98" s="18"/>
      <c r="T98" s="18"/>
      <c r="U98" s="16" t="str">
        <f>HYPERLINK("https://pbs.twimg.com/profile_images/1373878205/dragonfly.jpg","View")</f>
        <v>View</v>
      </c>
    </row>
    <row r="99">
      <c r="A99" s="12">
        <v>43440.397731481484</v>
      </c>
      <c r="B99" s="13" t="str">
        <f t="shared" ref="B99:B100" si="59">HYPERLINK("https://twitter.com/TVI_Adam","@TVI_Adam")</f>
        <v>@TVI_Adam</v>
      </c>
      <c r="C99" s="14" t="s">
        <v>25</v>
      </c>
      <c r="D99" s="15" t="s">
        <v>168</v>
      </c>
      <c r="E99" s="16" t="str">
        <f>HYPERLINK("https://twitter.com/TVI_Adam/status/1070732789031399424","1070732789031399424")</f>
        <v>1070732789031399424</v>
      </c>
      <c r="F99" s="18"/>
      <c r="G99" s="18"/>
      <c r="H99" s="18"/>
      <c r="I99" s="19">
        <v>1.0</v>
      </c>
      <c r="J99" s="19">
        <v>6.0</v>
      </c>
      <c r="K99" s="20" t="str">
        <f t="shared" ref="K99:K100" si="60">HYPERLINK("http://twitter.com","Twitter Web Client")</f>
        <v>Twitter Web Client</v>
      </c>
      <c r="L99" s="19">
        <v>1160.0</v>
      </c>
      <c r="M99" s="19">
        <v>1022.0</v>
      </c>
      <c r="N99" s="19">
        <v>32.0</v>
      </c>
      <c r="O99" s="21"/>
      <c r="P99" s="12">
        <v>41389.71351851852</v>
      </c>
      <c r="Q99" s="22" t="s">
        <v>28</v>
      </c>
      <c r="R99" s="23" t="s">
        <v>29</v>
      </c>
      <c r="S99" s="18"/>
      <c r="T99" s="18"/>
      <c r="U99" s="16" t="str">
        <f t="shared" ref="U99:U100" si="61">HYPERLINK("https://pbs.twimg.com/profile_images/3574980697/bc33f22369ef416b53e8c1b0cc90a800.jpeg","View")</f>
        <v>View</v>
      </c>
    </row>
    <row r="100">
      <c r="A100" s="12">
        <v>43440.39674768518</v>
      </c>
      <c r="B100" s="13" t="str">
        <f t="shared" si="59"/>
        <v>@TVI_Adam</v>
      </c>
      <c r="C100" s="14" t="s">
        <v>25</v>
      </c>
      <c r="D100" s="15" t="s">
        <v>169</v>
      </c>
      <c r="E100" s="16" t="str">
        <f>HYPERLINK("https://twitter.com/TVI_Adam/status/1070732430913359872","1070732430913359872")</f>
        <v>1070732430913359872</v>
      </c>
      <c r="F100" s="18"/>
      <c r="G100" s="18"/>
      <c r="H100" s="18"/>
      <c r="I100" s="19">
        <v>1.0</v>
      </c>
      <c r="J100" s="19">
        <v>2.0</v>
      </c>
      <c r="K100" s="20" t="str">
        <f t="shared" si="60"/>
        <v>Twitter Web Client</v>
      </c>
      <c r="L100" s="19">
        <v>1160.0</v>
      </c>
      <c r="M100" s="19">
        <v>1022.0</v>
      </c>
      <c r="N100" s="19">
        <v>32.0</v>
      </c>
      <c r="O100" s="21"/>
      <c r="P100" s="12">
        <v>41389.71351851852</v>
      </c>
      <c r="Q100" s="22" t="s">
        <v>28</v>
      </c>
      <c r="R100" s="23" t="s">
        <v>29</v>
      </c>
      <c r="S100" s="18"/>
      <c r="T100" s="18"/>
      <c r="U100" s="16" t="str">
        <f t="shared" si="61"/>
        <v>View</v>
      </c>
    </row>
    <row r="101">
      <c r="A101" s="12">
        <v>43440.396620370375</v>
      </c>
      <c r="B101" s="13" t="str">
        <f>HYPERLINK("https://twitter.com/SheilaM51940530","@SheilaM51940530")</f>
        <v>@SheilaM51940530</v>
      </c>
      <c r="C101" s="14" t="s">
        <v>151</v>
      </c>
      <c r="D101" s="15" t="s">
        <v>170</v>
      </c>
      <c r="E101" s="16" t="str">
        <f>HYPERLINK("https://twitter.com/SheilaM51940530/status/1070732386743279617","1070732386743279617")</f>
        <v>1070732386743279617</v>
      </c>
      <c r="F101" s="18"/>
      <c r="G101" s="17" t="s">
        <v>171</v>
      </c>
      <c r="H101" s="18"/>
      <c r="I101" s="19">
        <v>1.0</v>
      </c>
      <c r="J101" s="19">
        <v>6.0</v>
      </c>
      <c r="K101" s="20" t="str">
        <f>HYPERLINK("http://twitter.com/download/iphone","Twitter for iPhone")</f>
        <v>Twitter for iPhone</v>
      </c>
      <c r="L101" s="19">
        <v>2.0</v>
      </c>
      <c r="M101" s="19">
        <v>1.0</v>
      </c>
      <c r="N101" s="19">
        <v>0.0</v>
      </c>
      <c r="O101" s="21"/>
      <c r="P101" s="12">
        <v>43076.39024305556</v>
      </c>
      <c r="Q101" s="18"/>
      <c r="R101" s="24"/>
      <c r="S101" s="18"/>
      <c r="T101" s="18"/>
      <c r="U101" s="25" t="s">
        <v>36</v>
      </c>
    </row>
    <row r="102">
      <c r="A102" s="12">
        <v>43440.394282407404</v>
      </c>
      <c r="B102" s="13" t="str">
        <f>HYPERLINK("https://twitter.com/TVI_Adam","@TVI_Adam")</f>
        <v>@TVI_Adam</v>
      </c>
      <c r="C102" s="14" t="s">
        <v>25</v>
      </c>
      <c r="D102" s="15" t="s">
        <v>172</v>
      </c>
      <c r="E102" s="16" t="str">
        <f>HYPERLINK("https://twitter.com/TVI_Adam/status/1070731538684272640","1070731538684272640")</f>
        <v>1070731538684272640</v>
      </c>
      <c r="F102" s="18"/>
      <c r="G102" s="18"/>
      <c r="H102" s="18"/>
      <c r="I102" s="19">
        <v>2.0</v>
      </c>
      <c r="J102" s="19">
        <v>5.0</v>
      </c>
      <c r="K102" s="20" t="str">
        <f>HYPERLINK("http://twitter.com","Twitter Web Client")</f>
        <v>Twitter Web Client</v>
      </c>
      <c r="L102" s="19">
        <v>1160.0</v>
      </c>
      <c r="M102" s="19">
        <v>1022.0</v>
      </c>
      <c r="N102" s="19">
        <v>32.0</v>
      </c>
      <c r="O102" s="21"/>
      <c r="P102" s="12">
        <v>41389.71351851852</v>
      </c>
      <c r="Q102" s="22" t="s">
        <v>28</v>
      </c>
      <c r="R102" s="23" t="s">
        <v>29</v>
      </c>
      <c r="S102" s="18"/>
      <c r="T102" s="18"/>
      <c r="U102" s="16" t="str">
        <f>HYPERLINK("https://pbs.twimg.com/profile_images/3574980697/bc33f22369ef416b53e8c1b0cc90a800.jpeg","View")</f>
        <v>View</v>
      </c>
    </row>
    <row r="103">
      <c r="A103" s="12">
        <v>43440.39063657407</v>
      </c>
      <c r="B103" s="13" t="str">
        <f>HYPERLINK("https://twitter.com/JoleenTurgeon","@JoleenTurgeon")</f>
        <v>@JoleenTurgeon</v>
      </c>
      <c r="C103" s="14" t="s">
        <v>62</v>
      </c>
      <c r="D103" s="15" t="s">
        <v>173</v>
      </c>
      <c r="E103" s="16" t="str">
        <f>HYPERLINK("https://twitter.com/JoleenTurgeon/status/1070730215314190336","1070730215314190336")</f>
        <v>1070730215314190336</v>
      </c>
      <c r="F103" s="18"/>
      <c r="G103" s="18"/>
      <c r="H103" s="18"/>
      <c r="I103" s="19">
        <v>1.0</v>
      </c>
      <c r="J103" s="19">
        <v>3.0</v>
      </c>
      <c r="K103" s="20" t="str">
        <f>HYPERLINK("http://twitter.com/download/android","Twitter for Android")</f>
        <v>Twitter for Android</v>
      </c>
      <c r="L103" s="19">
        <v>27.0</v>
      </c>
      <c r="M103" s="19">
        <v>68.0</v>
      </c>
      <c r="N103" s="19">
        <v>3.0</v>
      </c>
      <c r="O103" s="21"/>
      <c r="P103" s="12">
        <v>41764.34148148148</v>
      </c>
      <c r="Q103" s="22" t="s">
        <v>64</v>
      </c>
      <c r="R103" s="23" t="s">
        <v>65</v>
      </c>
      <c r="S103" s="17" t="s">
        <v>66</v>
      </c>
      <c r="T103" s="18"/>
      <c r="U103" s="16" t="str">
        <f>HYPERLINK("https://pbs.twimg.com/profile_images/463672946762846208/bXIdSxrb.jpeg","View")</f>
        <v>View</v>
      </c>
    </row>
    <row r="104">
      <c r="A104" s="12">
        <v>43440.390069444446</v>
      </c>
      <c r="B104" s="13" t="str">
        <f>HYPERLINK("https://twitter.com/TVI_Adam","@TVI_Adam")</f>
        <v>@TVI_Adam</v>
      </c>
      <c r="C104" s="14" t="s">
        <v>25</v>
      </c>
      <c r="D104" s="15" t="s">
        <v>174</v>
      </c>
      <c r="E104" s="16" t="str">
        <f>HYPERLINK("https://twitter.com/TVI_Adam/status/1070730012016267264","1070730012016267264")</f>
        <v>1070730012016267264</v>
      </c>
      <c r="F104" s="17" t="s">
        <v>175</v>
      </c>
      <c r="G104" s="18"/>
      <c r="H104" s="18"/>
      <c r="I104" s="19">
        <v>1.0</v>
      </c>
      <c r="J104" s="19">
        <v>2.0</v>
      </c>
      <c r="K104" s="20" t="str">
        <f>HYPERLINK("http://twitter.com","Twitter Web Client")</f>
        <v>Twitter Web Client</v>
      </c>
      <c r="L104" s="19">
        <v>1160.0</v>
      </c>
      <c r="M104" s="19">
        <v>1022.0</v>
      </c>
      <c r="N104" s="19">
        <v>32.0</v>
      </c>
      <c r="O104" s="21"/>
      <c r="P104" s="12">
        <v>41389.71351851852</v>
      </c>
      <c r="Q104" s="22" t="s">
        <v>28</v>
      </c>
      <c r="R104" s="23" t="s">
        <v>29</v>
      </c>
      <c r="S104" s="18"/>
      <c r="T104" s="18"/>
      <c r="U104" s="16" t="str">
        <f>HYPERLINK("https://pbs.twimg.com/profile_images/3574980697/bc33f22369ef416b53e8c1b0cc90a800.jpeg","View")</f>
        <v>View</v>
      </c>
    </row>
    <row r="105">
      <c r="A105" s="12">
        <v>43440.38892361111</v>
      </c>
      <c r="B105" s="13" t="str">
        <f>HYPERLINK("https://twitter.com/SheilaM51940530","@SheilaM51940530")</f>
        <v>@SheilaM51940530</v>
      </c>
      <c r="C105" s="14" t="s">
        <v>151</v>
      </c>
      <c r="D105" s="15" t="s">
        <v>176</v>
      </c>
      <c r="E105" s="16" t="str">
        <f>HYPERLINK("https://twitter.com/SheilaM51940530/status/1070729593894699009","1070729593894699009")</f>
        <v>1070729593894699009</v>
      </c>
      <c r="F105" s="18"/>
      <c r="G105" s="17" t="s">
        <v>177</v>
      </c>
      <c r="H105" s="18"/>
      <c r="I105" s="19">
        <v>0.0</v>
      </c>
      <c r="J105" s="19">
        <v>3.0</v>
      </c>
      <c r="K105" s="20" t="str">
        <f>HYPERLINK("http://twitter.com/download/iphone","Twitter for iPhone")</f>
        <v>Twitter for iPhone</v>
      </c>
      <c r="L105" s="19">
        <v>2.0</v>
      </c>
      <c r="M105" s="19">
        <v>1.0</v>
      </c>
      <c r="N105" s="19">
        <v>0.0</v>
      </c>
      <c r="O105" s="21"/>
      <c r="P105" s="12">
        <v>43076.39024305556</v>
      </c>
      <c r="Q105" s="18"/>
      <c r="R105" s="24"/>
      <c r="S105" s="18"/>
      <c r="T105" s="18"/>
      <c r="U105" s="25" t="s">
        <v>36</v>
      </c>
    </row>
    <row r="106">
      <c r="A106" s="12">
        <v>43440.38837962963</v>
      </c>
      <c r="B106" s="13" t="str">
        <f>HYPERLINK("https://twitter.com/TVI_Adam","@TVI_Adam")</f>
        <v>@TVI_Adam</v>
      </c>
      <c r="C106" s="14" t="s">
        <v>25</v>
      </c>
      <c r="D106" s="15" t="s">
        <v>178</v>
      </c>
      <c r="E106" s="16" t="str">
        <f>HYPERLINK("https://twitter.com/TVI_Adam/status/1070729396640636928","1070729396640636928")</f>
        <v>1070729396640636928</v>
      </c>
      <c r="F106" s="18"/>
      <c r="G106" s="18"/>
      <c r="H106" s="18"/>
      <c r="I106" s="19">
        <v>1.0</v>
      </c>
      <c r="J106" s="19">
        <v>5.0</v>
      </c>
      <c r="K106" s="20" t="str">
        <f t="shared" ref="K106:K107" si="62">HYPERLINK("http://twitter.com","Twitter Web Client")</f>
        <v>Twitter Web Client</v>
      </c>
      <c r="L106" s="19">
        <v>1160.0</v>
      </c>
      <c r="M106" s="19">
        <v>1022.0</v>
      </c>
      <c r="N106" s="19">
        <v>32.0</v>
      </c>
      <c r="O106" s="21"/>
      <c r="P106" s="12">
        <v>41389.71351851852</v>
      </c>
      <c r="Q106" s="22" t="s">
        <v>28</v>
      </c>
      <c r="R106" s="23" t="s">
        <v>29</v>
      </c>
      <c r="S106" s="18"/>
      <c r="T106" s="18"/>
      <c r="U106" s="16" t="str">
        <f>HYPERLINK("https://pbs.twimg.com/profile_images/3574980697/bc33f22369ef416b53e8c1b0cc90a800.jpeg","View")</f>
        <v>View</v>
      </c>
    </row>
    <row r="107">
      <c r="A107" s="12">
        <v>43439.54200231482</v>
      </c>
      <c r="B107" s="13" t="str">
        <f>HYPERLINK("https://twitter.com/SMcIntoshSD38","@SMcIntoshSD38")</f>
        <v>@SMcIntoshSD38</v>
      </c>
      <c r="C107" s="14" t="s">
        <v>151</v>
      </c>
      <c r="D107" s="15" t="s">
        <v>179</v>
      </c>
      <c r="E107" s="16" t="str">
        <f>HYPERLINK("https://twitter.com/SMcIntoshSD38/status/1070422681533575170","1070422681533575170")</f>
        <v>1070422681533575170</v>
      </c>
      <c r="F107" s="18"/>
      <c r="G107" s="18"/>
      <c r="H107" s="18"/>
      <c r="I107" s="19">
        <v>0.0</v>
      </c>
      <c r="J107" s="19">
        <v>1.0</v>
      </c>
      <c r="K107" s="20" t="str">
        <f t="shared" si="62"/>
        <v>Twitter Web Client</v>
      </c>
      <c r="L107" s="19">
        <v>87.0</v>
      </c>
      <c r="M107" s="19">
        <v>156.0</v>
      </c>
      <c r="N107" s="19">
        <v>5.0</v>
      </c>
      <c r="O107" s="21"/>
      <c r="P107" s="12">
        <v>41730.62136574074</v>
      </c>
      <c r="Q107" s="22" t="s">
        <v>180</v>
      </c>
      <c r="R107" s="23" t="s">
        <v>181</v>
      </c>
      <c r="S107" s="18"/>
      <c r="T107" s="18"/>
      <c r="U107" s="16" t="str">
        <f>HYPERLINK("https://pbs.twimg.com/profile_images/879066220049203200/LAtyOXJK.jpg","View")</f>
        <v>View</v>
      </c>
    </row>
    <row r="108">
      <c r="A108" s="12">
        <v>43439.54114583333</v>
      </c>
      <c r="B108" s="13" t="str">
        <f>HYPERLINK("https://twitter.com/Lindmam","@Lindmam")</f>
        <v>@Lindmam</v>
      </c>
      <c r="C108" s="14" t="s">
        <v>182</v>
      </c>
      <c r="D108" s="15" t="s">
        <v>183</v>
      </c>
      <c r="E108" s="16" t="str">
        <f>HYPERLINK("https://twitter.com/Lindmam/status/1070422372581236736","1070422372581236736")</f>
        <v>1070422372581236736</v>
      </c>
      <c r="F108" s="18"/>
      <c r="G108" s="18"/>
      <c r="H108" s="18"/>
      <c r="I108" s="19">
        <v>1.0</v>
      </c>
      <c r="J108" s="19">
        <v>6.0</v>
      </c>
      <c r="K108" s="20" t="str">
        <f>HYPERLINK("http://twitter.com/download/iphone","Twitter for iPhone")</f>
        <v>Twitter for iPhone</v>
      </c>
      <c r="L108" s="19">
        <v>54.0</v>
      </c>
      <c r="M108" s="19">
        <v>19.0</v>
      </c>
      <c r="N108" s="19">
        <v>1.0</v>
      </c>
      <c r="O108" s="21"/>
      <c r="P108" s="12">
        <v>40371.43923611111</v>
      </c>
      <c r="Q108" s="22" t="s">
        <v>184</v>
      </c>
      <c r="R108" s="23" t="s">
        <v>185</v>
      </c>
      <c r="S108" s="17" t="s">
        <v>52</v>
      </c>
      <c r="T108" s="18"/>
      <c r="U108" s="16" t="str">
        <f>HYPERLINK("https://pbs.twimg.com/profile_images/451111831805755394/yD2S8PYl.jpeg","View")</f>
        <v>View</v>
      </c>
    </row>
    <row r="109">
      <c r="A109" s="12">
        <v>43438.59336805556</v>
      </c>
      <c r="B109" s="13" t="str">
        <f>HYPERLINK("https://twitter.com/SMcIntoshSD38","@SMcIntoshSD38")</f>
        <v>@SMcIntoshSD38</v>
      </c>
      <c r="C109" s="14" t="s">
        <v>151</v>
      </c>
      <c r="D109" s="15" t="s">
        <v>186</v>
      </c>
      <c r="E109" s="16" t="str">
        <f>HYPERLINK("https://twitter.com/SMcIntoshSD38/status/1070078908970594304","1070078908970594304")</f>
        <v>1070078908970594304</v>
      </c>
      <c r="F109" s="18"/>
      <c r="G109" s="18"/>
      <c r="H109" s="18"/>
      <c r="I109" s="19">
        <v>1.0</v>
      </c>
      <c r="J109" s="19">
        <v>2.0</v>
      </c>
      <c r="K109" s="20" t="str">
        <f>HYPERLINK("http://twitter.com","Twitter Web Client")</f>
        <v>Twitter Web Client</v>
      </c>
      <c r="L109" s="19">
        <v>87.0</v>
      </c>
      <c r="M109" s="19">
        <v>156.0</v>
      </c>
      <c r="N109" s="19">
        <v>5.0</v>
      </c>
      <c r="O109" s="21"/>
      <c r="P109" s="12">
        <v>41730.62136574074</v>
      </c>
      <c r="Q109" s="22" t="s">
        <v>180</v>
      </c>
      <c r="R109" s="23" t="s">
        <v>181</v>
      </c>
      <c r="S109" s="18"/>
      <c r="T109" s="18"/>
      <c r="U109" s="16" t="str">
        <f>HYPERLINK("https://pbs.twimg.com/profile_images/879066220049203200/LAtyOXJK.jpg","View")</f>
        <v>View</v>
      </c>
    </row>
    <row r="110">
      <c r="A110" s="26"/>
      <c r="B110" s="27"/>
      <c r="C110" s="27"/>
      <c r="D110" s="28"/>
      <c r="E110" s="21"/>
      <c r="F110" s="18"/>
      <c r="G110" s="18"/>
      <c r="H110" s="18"/>
      <c r="I110" s="21"/>
      <c r="J110" s="21"/>
      <c r="K110" s="18"/>
      <c r="L110" s="21"/>
      <c r="M110" s="21"/>
      <c r="N110" s="21"/>
      <c r="O110" s="21"/>
      <c r="P110" s="26"/>
      <c r="Q110" s="18"/>
      <c r="R110" s="24"/>
      <c r="S110" s="18"/>
      <c r="T110" s="18"/>
      <c r="U110" s="21"/>
    </row>
    <row r="111">
      <c r="A111" s="29"/>
      <c r="B111" s="27"/>
      <c r="C111" s="27"/>
      <c r="D111" s="28"/>
      <c r="E111" s="21"/>
      <c r="F111" s="21"/>
      <c r="G111" s="21"/>
      <c r="H111" s="21"/>
      <c r="I111" s="21"/>
      <c r="J111" s="21"/>
      <c r="K111" s="21"/>
      <c r="L111" s="21"/>
      <c r="M111" s="21"/>
      <c r="N111" s="21"/>
      <c r="O111" s="21"/>
      <c r="P111" s="21"/>
      <c r="Q111" s="18"/>
      <c r="R111" s="24"/>
      <c r="S111" s="21"/>
      <c r="T111" s="21"/>
      <c r="U111" s="21"/>
    </row>
    <row r="112">
      <c r="A112" s="29"/>
      <c r="B112" s="27"/>
      <c r="C112" s="27"/>
      <c r="D112" s="28"/>
      <c r="E112" s="21"/>
      <c r="F112" s="21"/>
      <c r="G112" s="21"/>
      <c r="H112" s="21"/>
      <c r="I112" s="21"/>
      <c r="J112" s="21"/>
      <c r="K112" s="21"/>
      <c r="L112" s="21"/>
      <c r="M112" s="21"/>
      <c r="N112" s="21"/>
      <c r="O112" s="21"/>
      <c r="P112" s="21"/>
      <c r="Q112" s="18"/>
      <c r="R112" s="24"/>
      <c r="S112" s="21"/>
      <c r="T112" s="21"/>
      <c r="U112" s="21"/>
    </row>
    <row r="113">
      <c r="A113" s="29"/>
      <c r="B113" s="27"/>
      <c r="C113" s="27"/>
      <c r="D113" s="28"/>
      <c r="E113" s="21"/>
      <c r="F113" s="21"/>
      <c r="G113" s="21"/>
      <c r="H113" s="21"/>
      <c r="I113" s="21"/>
      <c r="J113" s="21"/>
      <c r="K113" s="21"/>
      <c r="L113" s="21"/>
      <c r="M113" s="21"/>
      <c r="N113" s="21"/>
      <c r="O113" s="21"/>
      <c r="P113" s="21"/>
      <c r="Q113" s="18"/>
      <c r="R113" s="24"/>
      <c r="S113" s="21"/>
      <c r="T113" s="21"/>
      <c r="U113" s="21"/>
    </row>
    <row r="114">
      <c r="A114" s="29"/>
      <c r="B114" s="27"/>
      <c r="C114" s="27"/>
      <c r="D114" s="28"/>
      <c r="E114" s="21"/>
      <c r="F114" s="21"/>
      <c r="G114" s="21"/>
      <c r="H114" s="21"/>
      <c r="I114" s="21"/>
      <c r="J114" s="21"/>
      <c r="K114" s="21"/>
      <c r="L114" s="21"/>
      <c r="M114" s="21"/>
      <c r="N114" s="21"/>
      <c r="O114" s="21"/>
      <c r="P114" s="21"/>
      <c r="Q114" s="18"/>
      <c r="R114" s="24"/>
      <c r="S114" s="21"/>
      <c r="T114" s="21"/>
      <c r="U114" s="21"/>
    </row>
    <row r="115">
      <c r="A115" s="29"/>
      <c r="B115" s="27"/>
      <c r="C115" s="27"/>
      <c r="D115" s="28"/>
      <c r="E115" s="21"/>
      <c r="F115" s="21"/>
      <c r="G115" s="21"/>
      <c r="H115" s="21"/>
      <c r="I115" s="21"/>
      <c r="J115" s="21"/>
      <c r="K115" s="21"/>
      <c r="L115" s="21"/>
      <c r="M115" s="21"/>
      <c r="N115" s="21"/>
      <c r="O115" s="21"/>
      <c r="P115" s="21"/>
      <c r="Q115" s="18"/>
      <c r="R115" s="24"/>
      <c r="S115" s="21"/>
      <c r="T115" s="21"/>
      <c r="U115" s="21"/>
    </row>
    <row r="116">
      <c r="A116" s="29"/>
      <c r="B116" s="27"/>
      <c r="C116" s="27"/>
      <c r="D116" s="28"/>
      <c r="E116" s="21"/>
      <c r="F116" s="21"/>
      <c r="G116" s="21"/>
      <c r="H116" s="21"/>
      <c r="I116" s="21"/>
      <c r="J116" s="21"/>
      <c r="K116" s="21"/>
      <c r="L116" s="21"/>
      <c r="M116" s="21"/>
      <c r="N116" s="21"/>
      <c r="O116" s="21"/>
      <c r="P116" s="21"/>
      <c r="Q116" s="18"/>
      <c r="R116" s="24"/>
      <c r="S116" s="21"/>
      <c r="T116" s="21"/>
      <c r="U116" s="21"/>
    </row>
    <row r="117">
      <c r="A117" s="25"/>
      <c r="B117" s="27"/>
      <c r="C117" s="27"/>
      <c r="D117" s="28"/>
      <c r="E117" s="21"/>
      <c r="F117" s="21"/>
      <c r="G117" s="21"/>
      <c r="H117" s="21"/>
      <c r="I117" s="21"/>
      <c r="J117" s="21"/>
      <c r="K117" s="21"/>
      <c r="L117" s="21"/>
      <c r="M117" s="21"/>
      <c r="N117" s="21"/>
      <c r="O117" s="21"/>
      <c r="P117" s="21"/>
      <c r="Q117" s="18"/>
      <c r="R117" s="24"/>
      <c r="S117" s="21"/>
      <c r="T117" s="21"/>
      <c r="U117" s="21"/>
    </row>
    <row r="118">
      <c r="A118" s="29"/>
      <c r="B118" s="27"/>
      <c r="C118" s="27"/>
      <c r="D118" s="28"/>
      <c r="E118" s="21"/>
      <c r="F118" s="21"/>
      <c r="G118" s="21"/>
      <c r="H118" s="21"/>
      <c r="I118" s="21"/>
      <c r="J118" s="21"/>
      <c r="K118" s="21"/>
      <c r="L118" s="21"/>
      <c r="M118" s="21"/>
      <c r="N118" s="21"/>
      <c r="O118" s="21"/>
      <c r="P118" s="21"/>
      <c r="Q118" s="18"/>
      <c r="R118" s="24"/>
      <c r="S118" s="21"/>
      <c r="T118" s="21"/>
      <c r="U118" s="21"/>
    </row>
    <row r="119">
      <c r="A119" s="29"/>
      <c r="B119" s="27"/>
      <c r="C119" s="27"/>
      <c r="D119" s="28"/>
      <c r="E119" s="21"/>
      <c r="F119" s="21"/>
      <c r="G119" s="21"/>
      <c r="H119" s="21"/>
      <c r="I119" s="21"/>
      <c r="J119" s="21"/>
      <c r="K119" s="21"/>
      <c r="L119" s="21"/>
      <c r="M119" s="21"/>
      <c r="N119" s="21"/>
      <c r="O119" s="21"/>
      <c r="P119" s="21"/>
      <c r="Q119" s="18"/>
      <c r="R119" s="24"/>
      <c r="S119" s="21"/>
      <c r="T119" s="21"/>
      <c r="U119" s="21"/>
    </row>
    <row r="120">
      <c r="A120" s="29"/>
      <c r="B120" s="27"/>
      <c r="C120" s="27"/>
      <c r="D120" s="28"/>
      <c r="E120" s="21"/>
      <c r="F120" s="21"/>
      <c r="G120" s="21"/>
      <c r="H120" s="21"/>
      <c r="I120" s="21"/>
      <c r="J120" s="21"/>
      <c r="K120" s="21"/>
      <c r="L120" s="21"/>
      <c r="M120" s="21"/>
      <c r="N120" s="21"/>
      <c r="O120" s="21"/>
      <c r="P120" s="21"/>
      <c r="Q120" s="18"/>
      <c r="R120" s="24"/>
      <c r="S120" s="21"/>
      <c r="T120" s="21"/>
      <c r="U120" s="21"/>
    </row>
    <row r="121">
      <c r="A121" s="29"/>
      <c r="B121" s="27"/>
      <c r="C121" s="27"/>
      <c r="D121" s="28"/>
      <c r="E121" s="21"/>
      <c r="F121" s="21"/>
      <c r="G121" s="21"/>
      <c r="H121" s="21"/>
      <c r="I121" s="21"/>
      <c r="J121" s="21"/>
      <c r="K121" s="21"/>
      <c r="L121" s="21"/>
      <c r="M121" s="21"/>
      <c r="N121" s="21"/>
      <c r="O121" s="21"/>
      <c r="P121" s="21"/>
      <c r="Q121" s="18"/>
      <c r="R121" s="24"/>
      <c r="S121" s="21"/>
      <c r="T121" s="21"/>
      <c r="U121" s="21"/>
    </row>
    <row r="122">
      <c r="A122" s="29"/>
      <c r="B122" s="27"/>
      <c r="C122" s="27"/>
      <c r="D122" s="28"/>
      <c r="E122" s="21"/>
      <c r="F122" s="21"/>
      <c r="G122" s="21"/>
      <c r="H122" s="21"/>
      <c r="I122" s="21"/>
      <c r="J122" s="21"/>
      <c r="K122" s="21"/>
      <c r="L122" s="21"/>
      <c r="M122" s="21"/>
      <c r="N122" s="21"/>
      <c r="O122" s="21"/>
      <c r="P122" s="21"/>
      <c r="Q122" s="18"/>
      <c r="R122" s="24"/>
      <c r="S122" s="21"/>
      <c r="T122" s="21"/>
      <c r="U122" s="21"/>
    </row>
    <row r="123">
      <c r="A123" s="29"/>
      <c r="B123" s="27"/>
      <c r="C123" s="27"/>
      <c r="D123" s="28"/>
      <c r="E123" s="21"/>
      <c r="F123" s="21"/>
      <c r="G123" s="21"/>
      <c r="H123" s="21"/>
      <c r="I123" s="21"/>
      <c r="J123" s="21"/>
      <c r="K123" s="21"/>
      <c r="L123" s="21"/>
      <c r="M123" s="21"/>
      <c r="N123" s="21"/>
      <c r="O123" s="21"/>
      <c r="P123" s="21"/>
      <c r="Q123" s="18"/>
      <c r="R123" s="24"/>
      <c r="S123" s="21"/>
      <c r="T123" s="21"/>
      <c r="U123" s="21"/>
    </row>
    <row r="124">
      <c r="A124" s="29"/>
      <c r="B124" s="27"/>
      <c r="C124" s="27"/>
      <c r="D124" s="28"/>
      <c r="E124" s="21"/>
      <c r="F124" s="21"/>
      <c r="G124" s="21"/>
      <c r="H124" s="21"/>
      <c r="I124" s="21"/>
      <c r="J124" s="21"/>
      <c r="K124" s="21"/>
      <c r="L124" s="21"/>
      <c r="M124" s="21"/>
      <c r="N124" s="21"/>
      <c r="O124" s="21"/>
      <c r="P124" s="21"/>
      <c r="Q124" s="18"/>
      <c r="R124" s="24"/>
      <c r="S124" s="21"/>
      <c r="T124" s="21"/>
      <c r="U124" s="21"/>
    </row>
    <row r="125">
      <c r="A125" s="29"/>
      <c r="B125" s="27"/>
      <c r="C125" s="27"/>
      <c r="D125" s="28"/>
      <c r="E125" s="21"/>
      <c r="F125" s="21"/>
      <c r="G125" s="21"/>
      <c r="H125" s="21"/>
      <c r="I125" s="21"/>
      <c r="J125" s="21"/>
      <c r="K125" s="21"/>
      <c r="L125" s="21"/>
      <c r="M125" s="21"/>
      <c r="N125" s="21"/>
      <c r="O125" s="21"/>
      <c r="P125" s="21"/>
      <c r="Q125" s="18"/>
      <c r="R125" s="24"/>
      <c r="S125" s="21"/>
      <c r="T125" s="21"/>
      <c r="U125" s="21"/>
    </row>
    <row r="126">
      <c r="A126" s="29"/>
      <c r="B126" s="27"/>
      <c r="C126" s="27"/>
      <c r="D126" s="28"/>
      <c r="E126" s="21"/>
      <c r="F126" s="21"/>
      <c r="G126" s="21"/>
      <c r="H126" s="21"/>
      <c r="I126" s="21"/>
      <c r="J126" s="21"/>
      <c r="K126" s="21"/>
      <c r="L126" s="21"/>
      <c r="M126" s="21"/>
      <c r="N126" s="21"/>
      <c r="O126" s="21"/>
      <c r="P126" s="21"/>
      <c r="Q126" s="18"/>
      <c r="R126" s="24"/>
      <c r="S126" s="21"/>
      <c r="T126" s="21"/>
      <c r="U126" s="21"/>
    </row>
    <row r="127">
      <c r="A127" s="29"/>
      <c r="B127" s="27"/>
      <c r="C127" s="27"/>
      <c r="D127" s="28"/>
      <c r="E127" s="21"/>
      <c r="F127" s="21"/>
      <c r="G127" s="21"/>
      <c r="H127" s="21"/>
      <c r="I127" s="21"/>
      <c r="J127" s="21"/>
      <c r="K127" s="21"/>
      <c r="L127" s="21"/>
      <c r="M127" s="21"/>
      <c r="N127" s="21"/>
      <c r="O127" s="21"/>
      <c r="P127" s="21"/>
      <c r="Q127" s="18"/>
      <c r="R127" s="24"/>
      <c r="S127" s="21"/>
      <c r="T127" s="21"/>
      <c r="U127" s="21"/>
    </row>
    <row r="128">
      <c r="A128" s="29"/>
      <c r="B128" s="27"/>
      <c r="C128" s="27"/>
      <c r="D128" s="28"/>
      <c r="E128" s="21"/>
      <c r="F128" s="21"/>
      <c r="G128" s="21"/>
      <c r="H128" s="21"/>
      <c r="I128" s="21"/>
      <c r="J128" s="21"/>
      <c r="K128" s="21"/>
      <c r="L128" s="21"/>
      <c r="M128" s="21"/>
      <c r="N128" s="21"/>
      <c r="O128" s="21"/>
      <c r="P128" s="21"/>
      <c r="Q128" s="18"/>
      <c r="R128" s="24"/>
      <c r="S128" s="21"/>
      <c r="T128" s="21"/>
      <c r="U128" s="21"/>
    </row>
    <row r="129">
      <c r="A129" s="29"/>
      <c r="B129" s="27"/>
      <c r="C129" s="27"/>
      <c r="D129" s="28"/>
      <c r="E129" s="21"/>
      <c r="F129" s="21"/>
      <c r="G129" s="21"/>
      <c r="H129" s="21"/>
      <c r="I129" s="21"/>
      <c r="J129" s="21"/>
      <c r="K129" s="21"/>
      <c r="L129" s="21"/>
      <c r="M129" s="21"/>
      <c r="N129" s="21"/>
      <c r="O129" s="21"/>
      <c r="P129" s="21"/>
      <c r="Q129" s="18"/>
      <c r="R129" s="24"/>
      <c r="S129" s="21"/>
      <c r="T129" s="21"/>
      <c r="U129" s="21"/>
    </row>
    <row r="130">
      <c r="A130" s="29"/>
      <c r="B130" s="27"/>
      <c r="C130" s="27"/>
      <c r="D130" s="28"/>
      <c r="E130" s="21"/>
      <c r="F130" s="21"/>
      <c r="G130" s="21"/>
      <c r="H130" s="21"/>
      <c r="I130" s="21"/>
      <c r="J130" s="21"/>
      <c r="K130" s="21"/>
      <c r="L130" s="21"/>
      <c r="M130" s="21"/>
      <c r="N130" s="21"/>
      <c r="O130" s="21"/>
      <c r="P130" s="21"/>
      <c r="Q130" s="18"/>
      <c r="R130" s="24"/>
      <c r="S130" s="21"/>
      <c r="T130" s="21"/>
      <c r="U130" s="21"/>
    </row>
    <row r="131">
      <c r="A131" s="29"/>
      <c r="B131" s="27"/>
      <c r="C131" s="27"/>
      <c r="D131" s="28"/>
      <c r="E131" s="21"/>
      <c r="F131" s="21"/>
      <c r="G131" s="21"/>
      <c r="H131" s="21"/>
      <c r="I131" s="21"/>
      <c r="J131" s="21"/>
      <c r="K131" s="21"/>
      <c r="L131" s="21"/>
      <c r="M131" s="21"/>
      <c r="N131" s="21"/>
      <c r="O131" s="21"/>
      <c r="P131" s="21"/>
      <c r="Q131" s="18"/>
      <c r="R131" s="24"/>
      <c r="S131" s="21"/>
      <c r="T131" s="21"/>
      <c r="U131" s="21"/>
    </row>
    <row r="132">
      <c r="A132" s="29"/>
      <c r="B132" s="27"/>
      <c r="C132" s="27"/>
      <c r="D132" s="28"/>
      <c r="E132" s="21"/>
      <c r="F132" s="21"/>
      <c r="G132" s="21"/>
      <c r="H132" s="21"/>
      <c r="I132" s="21"/>
      <c r="J132" s="21"/>
      <c r="K132" s="21"/>
      <c r="L132" s="21"/>
      <c r="M132" s="21"/>
      <c r="N132" s="21"/>
      <c r="O132" s="21"/>
      <c r="P132" s="21"/>
      <c r="Q132" s="18"/>
      <c r="R132" s="24"/>
      <c r="S132" s="21"/>
      <c r="T132" s="21"/>
      <c r="U132" s="21"/>
    </row>
  </sheetData>
  <mergeCells count="2">
    <mergeCell ref="A1:K1"/>
    <mergeCell ref="L1:U1"/>
  </mergeCells>
  <hyperlinks>
    <hyperlink r:id="rId1" ref="F3"/>
    <hyperlink r:id="rId2" ref="G9"/>
    <hyperlink r:id="rId3" ref="S12"/>
    <hyperlink r:id="rId4" ref="S13"/>
    <hyperlink r:id="rId5" ref="S14"/>
    <hyperlink r:id="rId6" ref="S15"/>
    <hyperlink r:id="rId7" ref="S16"/>
    <hyperlink r:id="rId8" ref="S17"/>
    <hyperlink r:id="rId9" ref="S19"/>
    <hyperlink r:id="rId10" ref="F25"/>
    <hyperlink r:id="rId11" ref="S28"/>
    <hyperlink r:id="rId12" ref="G33"/>
    <hyperlink r:id="rId13" ref="S33"/>
    <hyperlink r:id="rId14" ref="F36"/>
    <hyperlink r:id="rId15" ref="S36"/>
    <hyperlink r:id="rId16" ref="S38"/>
    <hyperlink r:id="rId17" ref="S39"/>
    <hyperlink r:id="rId18" ref="S43"/>
    <hyperlink r:id="rId19" ref="S46"/>
    <hyperlink r:id="rId20" ref="F57"/>
    <hyperlink r:id="rId21" ref="G57"/>
    <hyperlink r:id="rId22" ref="S57"/>
    <hyperlink r:id="rId23" ref="S60"/>
    <hyperlink r:id="rId24" ref="F61"/>
    <hyperlink r:id="rId25" ref="S61"/>
    <hyperlink r:id="rId26" ref="S62"/>
    <hyperlink r:id="rId27" ref="G63"/>
    <hyperlink r:id="rId28" ref="F72"/>
    <hyperlink r:id="rId29" ref="S75"/>
    <hyperlink r:id="rId30" ref="S78"/>
    <hyperlink r:id="rId31" ref="G79"/>
    <hyperlink r:id="rId32" ref="S80"/>
    <hyperlink r:id="rId33" ref="S82"/>
    <hyperlink r:id="rId34" ref="F84"/>
    <hyperlink r:id="rId35" ref="G86"/>
    <hyperlink r:id="rId36" ref="S88"/>
    <hyperlink r:id="rId37" ref="S90"/>
    <hyperlink r:id="rId38" ref="S91"/>
    <hyperlink r:id="rId39" ref="S92"/>
    <hyperlink r:id="rId40" ref="S93"/>
    <hyperlink r:id="rId41" ref="S94"/>
    <hyperlink r:id="rId42" ref="S97"/>
    <hyperlink r:id="rId43" ref="G101"/>
    <hyperlink r:id="rId44" ref="S103"/>
    <hyperlink r:id="rId45" ref="F104"/>
    <hyperlink r:id="rId46" ref="G105"/>
    <hyperlink r:id="rId47" ref="S108"/>
  </hyperlinks>
  <drawing r:id="rId4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1" t="s">
        <v>1</v>
      </c>
      <c r="C1" s="2"/>
      <c r="D1" s="2"/>
      <c r="E1" s="2"/>
      <c r="F1" s="2"/>
      <c r="G1" s="2"/>
      <c r="H1" s="2"/>
      <c r="I1" s="2"/>
      <c r="J1" s="2"/>
      <c r="K1" s="2"/>
      <c r="L1" s="2"/>
      <c r="M1" s="2"/>
      <c r="N1" s="2"/>
      <c r="O1" s="2"/>
      <c r="P1" s="2"/>
      <c r="Q1" s="2"/>
      <c r="R1" s="2"/>
      <c r="S1" s="2"/>
      <c r="T1" s="2"/>
      <c r="U1" s="2"/>
      <c r="V1" s="2"/>
      <c r="W1" s="2"/>
      <c r="X1" s="2"/>
      <c r="Y1" s="2"/>
      <c r="Z1" s="2"/>
    </row>
    <row r="2">
      <c r="A2" s="3">
        <v>43442.654911006946</v>
      </c>
      <c r="B2" s="6" t="s">
        <v>3</v>
      </c>
    </row>
    <row r="3">
      <c r="A3" s="3">
        <v>43442.65491253472</v>
      </c>
      <c r="B3" s="6" t="s">
        <v>5</v>
      </c>
    </row>
  </sheetData>
  <drawing r:id="rId1"/>
</worksheet>
</file>